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dres.bustamante\Downloads\"/>
    </mc:Choice>
  </mc:AlternateContent>
  <bookViews>
    <workbookView xWindow="0" yWindow="0" windowWidth="28800" windowHeight="11280" tabRatio="874"/>
  </bookViews>
  <sheets>
    <sheet name="Nota 1" sheetId="2" r:id="rId1"/>
    <sheet name="Nota 2" sheetId="3" r:id="rId2"/>
    <sheet name="Nota 3" sheetId="4" r:id="rId3"/>
    <sheet name="Nota 4" sheetId="5" r:id="rId4"/>
    <sheet name="Nota 5" sheetId="6" r:id="rId5"/>
    <sheet name="Nota 6" sheetId="7" r:id="rId6"/>
    <sheet name="Nota 7" sheetId="8" r:id="rId7"/>
    <sheet name="Nota 8" sheetId="9" r:id="rId8"/>
    <sheet name="Nota 9" sheetId="10" r:id="rId9"/>
    <sheet name="Nota 10" sheetId="11" r:id="rId10"/>
    <sheet name="Nota 11" sheetId="12" r:id="rId11"/>
    <sheet name="Nota 12" sheetId="13" r:id="rId12"/>
    <sheet name="Nota 13" sheetId="14" r:id="rId13"/>
    <sheet name="Nota 14" sheetId="15" r:id="rId14"/>
    <sheet name="Nota 15" sheetId="16" r:id="rId15"/>
    <sheet name="Nota 16" sheetId="17" r:id="rId16"/>
    <sheet name="Nota 17" sheetId="18" r:id="rId17"/>
    <sheet name="Nota 18" sheetId="19" r:id="rId18"/>
    <sheet name="Nota 19" sheetId="20" r:id="rId19"/>
    <sheet name="Nota 20" sheetId="21" r:id="rId20"/>
    <sheet name="Nota 21" sheetId="22" r:id="rId21"/>
    <sheet name="Nota 22" sheetId="23" r:id="rId22"/>
    <sheet name="Nota 23" sheetId="24" r:id="rId23"/>
    <sheet name="Nota 24" sheetId="25" r:id="rId24"/>
    <sheet name="Nota 25" sheetId="26" r:id="rId25"/>
    <sheet name="Nota 26" sheetId="27" r:id="rId26"/>
    <sheet name="Nota 27" sheetId="28" r:id="rId27"/>
    <sheet name="Nota 28" sheetId="29" r:id="rId28"/>
    <sheet name="Nota 29" sheetId="30" r:id="rId29"/>
    <sheet name="Nota 30" sheetId="31" r:id="rId30"/>
    <sheet name="Nota 31" sheetId="32" r:id="rId31"/>
    <sheet name="Nota 32" sheetId="33" r:id="rId32"/>
    <sheet name="Nota 33" sheetId="34" r:id="rId33"/>
    <sheet name="Nota 34" sheetId="35" r:id="rId34"/>
    <sheet name="Nota 35" sheetId="36" r:id="rId35"/>
    <sheet name="Nota 36" sheetId="37" r:id="rId36"/>
    <sheet name="Nota 37" sheetId="38" r:id="rId37"/>
    <sheet name="Nota 38" sheetId="39" r:id="rId38"/>
    <sheet name="Nota 39" sheetId="40" r:id="rId39"/>
    <sheet name="Nota 40" sheetId="41" r:id="rId40"/>
    <sheet name="Nota 41" sheetId="42" r:id="rId41"/>
  </sheets>
  <calcPr calcId="162913"/>
  <extLst>
    <ext uri="GoogleSheetsCustomDataVersion2">
      <go:sheetsCustomData xmlns:go="http://customooxmlschemas.google.com/" r:id="rId46" roundtripDataChecksum="n0mNRbrNcYqMkYBNOUZAXx/z3B1NryxOxpKlN8D3N8g="/>
    </ext>
  </extLst>
</workbook>
</file>

<file path=xl/calcChain.xml><?xml version="1.0" encoding="utf-8"?>
<calcChain xmlns="http://schemas.openxmlformats.org/spreadsheetml/2006/main">
  <c r="E22" i="39" l="1"/>
  <c r="F21" i="39"/>
  <c r="F20" i="39"/>
  <c r="D19" i="39"/>
  <c r="D22" i="39" s="1"/>
  <c r="C19" i="39"/>
  <c r="F19" i="39" s="1"/>
  <c r="F16" i="39"/>
  <c r="E12" i="39"/>
  <c r="F11" i="39"/>
  <c r="F10" i="39"/>
  <c r="D9" i="39"/>
  <c r="D12" i="39" s="1"/>
  <c r="C9" i="39"/>
  <c r="C12" i="39" s="1"/>
  <c r="F12" i="39" s="1"/>
  <c r="D8" i="39"/>
  <c r="F8" i="39" s="1"/>
  <c r="F7" i="39"/>
  <c r="F6" i="39"/>
  <c r="E49" i="38"/>
  <c r="D49" i="38"/>
  <c r="E48" i="37"/>
  <c r="D47" i="37"/>
  <c r="C47" i="37"/>
  <c r="E46" i="37"/>
  <c r="E45" i="37"/>
  <c r="E44" i="37"/>
  <c r="E43" i="37"/>
  <c r="E42" i="37"/>
  <c r="E41" i="37"/>
  <c r="E40" i="37"/>
  <c r="E39" i="37"/>
  <c r="E47" i="37" s="1"/>
  <c r="D12" i="37"/>
  <c r="C12" i="37"/>
  <c r="E11" i="37"/>
  <c r="E10" i="37"/>
  <c r="E9" i="37"/>
  <c r="E8" i="37"/>
  <c r="E7" i="37"/>
  <c r="E12" i="37" s="1"/>
  <c r="E11" i="32"/>
  <c r="C14" i="30"/>
  <c r="B14" i="30"/>
  <c r="B22" i="28"/>
  <c r="F156" i="27"/>
  <c r="E156" i="27"/>
  <c r="D156" i="27"/>
  <c r="F154" i="27"/>
  <c r="F153" i="27"/>
  <c r="F146" i="27"/>
  <c r="E146" i="27"/>
  <c r="D146" i="27"/>
  <c r="F144" i="27"/>
  <c r="F143" i="27"/>
  <c r="F132" i="27"/>
  <c r="F131" i="27"/>
  <c r="F130" i="27"/>
  <c r="F129" i="27"/>
  <c r="F128" i="27"/>
  <c r="F127" i="27"/>
  <c r="F126" i="27"/>
  <c r="F125" i="27"/>
  <c r="F124" i="27"/>
  <c r="F123" i="27"/>
  <c r="F122" i="27"/>
  <c r="E115" i="27"/>
  <c r="F114" i="27"/>
  <c r="F113" i="27"/>
  <c r="F112" i="27"/>
  <c r="F111" i="27"/>
  <c r="F110" i="27"/>
  <c r="F109" i="27"/>
  <c r="F108" i="27"/>
  <c r="F107" i="27"/>
  <c r="F106" i="27"/>
  <c r="F105" i="27"/>
  <c r="F104" i="27"/>
  <c r="F115" i="27" s="1"/>
  <c r="F90" i="27"/>
  <c r="E90" i="27"/>
  <c r="F88" i="27"/>
  <c r="F87" i="27"/>
  <c r="E80" i="27"/>
  <c r="D80" i="27"/>
  <c r="F79" i="27"/>
  <c r="F78" i="27"/>
  <c r="F77" i="27"/>
  <c r="F80" i="27" s="1"/>
  <c r="E62" i="27"/>
  <c r="F60" i="27"/>
  <c r="F62" i="27" s="1"/>
  <c r="F59" i="27"/>
  <c r="F58" i="27"/>
  <c r="F57" i="27"/>
  <c r="F56" i="27"/>
  <c r="E49" i="27"/>
  <c r="F47" i="27"/>
  <c r="F46" i="27"/>
  <c r="F45" i="27"/>
  <c r="F44" i="27"/>
  <c r="F43" i="27"/>
  <c r="F49" i="27" s="1"/>
  <c r="D23" i="27"/>
  <c r="C23" i="27"/>
  <c r="C74" i="25"/>
  <c r="C73" i="25"/>
  <c r="C72" i="25"/>
  <c r="C71" i="25"/>
  <c r="C70" i="25"/>
  <c r="C69" i="25"/>
  <c r="C68" i="25"/>
  <c r="C67" i="25"/>
  <c r="C66" i="25"/>
  <c r="C63" i="25"/>
  <c r="C41" i="25"/>
  <c r="B41" i="25"/>
  <c r="B39" i="25"/>
  <c r="B38" i="25" s="1"/>
  <c r="C54" i="24"/>
  <c r="B54" i="24"/>
  <c r="B27" i="24"/>
  <c r="C26" i="24"/>
  <c r="C27" i="24" s="1"/>
  <c r="D13" i="24"/>
  <c r="C13" i="24"/>
  <c r="B13" i="24"/>
  <c r="D12" i="24"/>
  <c r="D11" i="24"/>
  <c r="D10" i="24"/>
  <c r="D9" i="24"/>
  <c r="G8" i="24"/>
  <c r="D8" i="24"/>
  <c r="G7" i="24"/>
  <c r="G13" i="24" s="1"/>
  <c r="F7" i="24"/>
  <c r="F13" i="24" s="1"/>
  <c r="E7" i="24"/>
  <c r="E13" i="24" s="1"/>
  <c r="D7" i="24"/>
  <c r="E31" i="23"/>
  <c r="E32" i="23" s="1"/>
  <c r="D31" i="23"/>
  <c r="D32" i="23" s="1"/>
  <c r="C31" i="23"/>
  <c r="C32" i="23" s="1"/>
  <c r="B31" i="23"/>
  <c r="B32" i="23" s="1"/>
  <c r="C11" i="23"/>
  <c r="B11" i="23"/>
  <c r="D8" i="23"/>
  <c r="D11" i="23" s="1"/>
  <c r="C28" i="22"/>
  <c r="F27" i="22"/>
  <c r="F26" i="22"/>
  <c r="F25" i="22"/>
  <c r="F24" i="22"/>
  <c r="F23" i="22"/>
  <c r="F22" i="22"/>
  <c r="F21" i="22"/>
  <c r="F20" i="22"/>
  <c r="F28" i="22" s="1"/>
  <c r="C15" i="22"/>
  <c r="F14" i="22"/>
  <c r="F13" i="22"/>
  <c r="F12" i="22"/>
  <c r="F11" i="22"/>
  <c r="F10" i="22"/>
  <c r="F9" i="22"/>
  <c r="F8" i="22"/>
  <c r="F7" i="22"/>
  <c r="F15" i="22" s="1"/>
  <c r="F28" i="21"/>
  <c r="E28" i="21"/>
  <c r="D28" i="21"/>
  <c r="C28" i="21"/>
  <c r="F27" i="21"/>
  <c r="F26" i="21"/>
  <c r="F25" i="21"/>
  <c r="F24" i="21"/>
  <c r="F23" i="21"/>
  <c r="F22" i="21"/>
  <c r="F21" i="21"/>
  <c r="F20" i="21"/>
  <c r="F15" i="21"/>
  <c r="E15" i="21"/>
  <c r="D15" i="21"/>
  <c r="C15" i="21"/>
  <c r="F14" i="21"/>
  <c r="F13" i="21"/>
  <c r="F12" i="21"/>
  <c r="F11" i="21"/>
  <c r="F10" i="21"/>
  <c r="F9" i="21"/>
  <c r="F8" i="21"/>
  <c r="F7" i="21"/>
  <c r="E155" i="19"/>
  <c r="D155" i="19"/>
  <c r="F154" i="19"/>
  <c r="F153" i="19"/>
  <c r="E153" i="19"/>
  <c r="F152" i="19"/>
  <c r="F151" i="19"/>
  <c r="F150" i="19"/>
  <c r="D150" i="19"/>
  <c r="F149" i="19"/>
  <c r="F148" i="19"/>
  <c r="F147" i="19"/>
  <c r="F146" i="19"/>
  <c r="F145" i="19"/>
  <c r="F144" i="19"/>
  <c r="F155" i="19" s="1"/>
  <c r="E136" i="19"/>
  <c r="D136" i="19"/>
  <c r="F135" i="19"/>
  <c r="F134" i="19"/>
  <c r="F133" i="19"/>
  <c r="F132" i="19"/>
  <c r="F131" i="19"/>
  <c r="F130" i="19"/>
  <c r="F129" i="19"/>
  <c r="F128" i="19"/>
  <c r="F127" i="19"/>
  <c r="F126" i="19"/>
  <c r="F125" i="19"/>
  <c r="F136" i="19" s="1"/>
  <c r="E114" i="19"/>
  <c r="D114" i="19"/>
  <c r="F112" i="19"/>
  <c r="F114" i="19" s="1"/>
  <c r="E104" i="19"/>
  <c r="D104" i="19"/>
  <c r="F103" i="19"/>
  <c r="F102" i="19"/>
  <c r="F101" i="19"/>
  <c r="F104" i="19" s="1"/>
  <c r="F90" i="19"/>
  <c r="E80" i="19"/>
  <c r="D80" i="19"/>
  <c r="F79" i="19"/>
  <c r="F78" i="19"/>
  <c r="F77" i="19"/>
  <c r="F76" i="19"/>
  <c r="F75" i="19"/>
  <c r="F74" i="19"/>
  <c r="F73" i="19"/>
  <c r="F72" i="19"/>
  <c r="F71" i="19"/>
  <c r="F70" i="19"/>
  <c r="F69" i="19"/>
  <c r="F80" i="19" s="1"/>
  <c r="E59" i="19"/>
  <c r="F57" i="19"/>
  <c r="F59" i="19" s="1"/>
  <c r="F56" i="19"/>
  <c r="E48" i="19"/>
  <c r="D48" i="19"/>
  <c r="F47" i="19"/>
  <c r="F46" i="19"/>
  <c r="F45" i="19"/>
  <c r="F44" i="19"/>
  <c r="F43" i="19"/>
  <c r="F42" i="19"/>
  <c r="F41" i="19"/>
  <c r="F40" i="19"/>
  <c r="F39" i="19"/>
  <c r="F38" i="19"/>
  <c r="F37" i="19"/>
  <c r="F48" i="19" s="1"/>
  <c r="E26" i="19"/>
  <c r="E24" i="19"/>
  <c r="E28" i="19" s="1"/>
  <c r="E23" i="19"/>
  <c r="E22" i="19"/>
  <c r="C14" i="19"/>
  <c r="E12" i="19"/>
  <c r="E11" i="19"/>
  <c r="E10" i="19"/>
  <c r="E16" i="19" s="1"/>
  <c r="C126" i="15"/>
  <c r="B126" i="15"/>
  <c r="L125" i="15"/>
  <c r="L124" i="15"/>
  <c r="L123" i="15"/>
  <c r="L122" i="15"/>
  <c r="D121" i="15"/>
  <c r="C121" i="15"/>
  <c r="B121" i="15"/>
  <c r="L121" i="15" s="1"/>
  <c r="L120" i="15"/>
  <c r="L119" i="15"/>
  <c r="L118" i="15"/>
  <c r="D117" i="15"/>
  <c r="D126" i="15" s="1"/>
  <c r="L126" i="15" s="1"/>
  <c r="C117" i="15"/>
  <c r="B117" i="15"/>
  <c r="L116" i="15"/>
  <c r="L115" i="15"/>
  <c r="L114" i="15"/>
  <c r="L113" i="15"/>
  <c r="D108" i="15"/>
  <c r="C108" i="15"/>
  <c r="L107" i="15"/>
  <c r="L106" i="15"/>
  <c r="L105" i="15"/>
  <c r="L104" i="15"/>
  <c r="B103" i="15"/>
  <c r="L103" i="15" s="1"/>
  <c r="L102" i="15"/>
  <c r="L101" i="15"/>
  <c r="L100" i="15"/>
  <c r="K99" i="15"/>
  <c r="J99" i="15"/>
  <c r="I99" i="15"/>
  <c r="H99" i="15"/>
  <c r="G99" i="15"/>
  <c r="F99" i="15"/>
  <c r="E99" i="15"/>
  <c r="D99" i="15"/>
  <c r="C99" i="15"/>
  <c r="L98" i="15"/>
  <c r="L97" i="15"/>
  <c r="L96" i="15"/>
  <c r="B96" i="15"/>
  <c r="B99" i="15" s="1"/>
  <c r="L95" i="15"/>
  <c r="D76" i="15"/>
  <c r="D66" i="15"/>
  <c r="D52" i="15"/>
  <c r="D39" i="15"/>
  <c r="E22" i="15"/>
  <c r="D22" i="15"/>
  <c r="C22" i="15"/>
  <c r="F20" i="15"/>
  <c r="F19" i="15"/>
  <c r="F18" i="15"/>
  <c r="F17" i="15"/>
  <c r="F22" i="15" s="1"/>
  <c r="F12" i="15"/>
  <c r="E12" i="15"/>
  <c r="D12" i="15"/>
  <c r="C12" i="15"/>
  <c r="F9" i="15"/>
  <c r="F8" i="15"/>
  <c r="F7" i="15"/>
  <c r="E111" i="13"/>
  <c r="D111" i="13"/>
  <c r="C111" i="13"/>
  <c r="B111" i="13"/>
  <c r="I98" i="13"/>
  <c r="I97" i="13"/>
  <c r="I96" i="13"/>
  <c r="I95" i="13"/>
  <c r="H94" i="13"/>
  <c r="I94" i="13" s="1"/>
  <c r="I93" i="13"/>
  <c r="I92" i="13"/>
  <c r="I91" i="13"/>
  <c r="H90" i="13"/>
  <c r="H99" i="13" s="1"/>
  <c r="E90" i="13"/>
  <c r="E99" i="13" s="1"/>
  <c r="I89" i="13"/>
  <c r="I88" i="13"/>
  <c r="I87" i="13"/>
  <c r="I86" i="13"/>
  <c r="I85" i="13"/>
  <c r="H82" i="13"/>
  <c r="I82" i="13" s="1"/>
  <c r="I81" i="13"/>
  <c r="I80" i="13"/>
  <c r="I79" i="13"/>
  <c r="I78" i="13"/>
  <c r="H77" i="13"/>
  <c r="I77" i="13" s="1"/>
  <c r="I76" i="13"/>
  <c r="I75" i="13"/>
  <c r="I74" i="13"/>
  <c r="H73" i="13"/>
  <c r="I73" i="13" s="1"/>
  <c r="I72" i="13"/>
  <c r="I71" i="13"/>
  <c r="I70" i="13"/>
  <c r="I69" i="13"/>
  <c r="I68" i="13"/>
  <c r="H63" i="13"/>
  <c r="F63" i="13"/>
  <c r="D63" i="13"/>
  <c r="I62" i="13"/>
  <c r="E62" i="13"/>
  <c r="I61" i="13"/>
  <c r="E61" i="13"/>
  <c r="I60" i="13"/>
  <c r="E60" i="13"/>
  <c r="G59" i="13"/>
  <c r="I59" i="13" s="1"/>
  <c r="F59" i="13"/>
  <c r="C59" i="13"/>
  <c r="C63" i="13" s="1"/>
  <c r="B59" i="13"/>
  <c r="B63" i="13" s="1"/>
  <c r="E63" i="13" s="1"/>
  <c r="I58" i="13"/>
  <c r="E58" i="13"/>
  <c r="G57" i="13"/>
  <c r="G63" i="13" s="1"/>
  <c r="F57" i="13"/>
  <c r="C57" i="13"/>
  <c r="B57" i="13"/>
  <c r="E57" i="13" s="1"/>
  <c r="I56" i="13"/>
  <c r="E56" i="13"/>
  <c r="C24" i="13"/>
  <c r="B24" i="13"/>
  <c r="I14" i="13"/>
  <c r="H14" i="13"/>
  <c r="G14" i="13"/>
  <c r="F14" i="13"/>
  <c r="D14" i="13"/>
  <c r="C14" i="13"/>
  <c r="B14" i="13"/>
  <c r="I13" i="13"/>
  <c r="E13" i="13"/>
  <c r="E14" i="13" s="1"/>
  <c r="I10" i="13"/>
  <c r="C16" i="12"/>
  <c r="C18" i="12" s="1"/>
  <c r="D261" i="10"/>
  <c r="F260" i="10"/>
  <c r="F259" i="10"/>
  <c r="F258" i="10"/>
  <c r="F257" i="10"/>
  <c r="F256" i="10"/>
  <c r="F255" i="10"/>
  <c r="F254" i="10"/>
  <c r="F253" i="10"/>
  <c r="F252" i="10"/>
  <c r="F251" i="10"/>
  <c r="F250" i="10"/>
  <c r="F261" i="10" s="1"/>
  <c r="D240" i="10"/>
  <c r="F236" i="10"/>
  <c r="F235" i="10"/>
  <c r="F234" i="10"/>
  <c r="F233" i="10"/>
  <c r="F232" i="10"/>
  <c r="F231" i="10"/>
  <c r="F230" i="10"/>
  <c r="F229" i="10"/>
  <c r="F240" i="10" s="1"/>
  <c r="F219" i="10"/>
  <c r="E219" i="10"/>
  <c r="D219" i="10"/>
  <c r="F218" i="10"/>
  <c r="F217" i="10"/>
  <c r="F216" i="10"/>
  <c r="F215" i="10"/>
  <c r="F214" i="10"/>
  <c r="F213" i="10"/>
  <c r="F212" i="10"/>
  <c r="F211" i="10"/>
  <c r="F210" i="10"/>
  <c r="F209" i="10"/>
  <c r="F208" i="10"/>
  <c r="G200" i="10"/>
  <c r="E200" i="10"/>
  <c r="C200" i="10"/>
  <c r="G197" i="10"/>
  <c r="D197" i="10"/>
  <c r="G196" i="10"/>
  <c r="D196" i="10"/>
  <c r="D200" i="10" s="1"/>
  <c r="D191" i="10"/>
  <c r="C191" i="10"/>
  <c r="E175" i="10"/>
  <c r="D175" i="10"/>
  <c r="F173" i="10"/>
  <c r="F175" i="10" s="1"/>
  <c r="F172" i="10"/>
  <c r="F171" i="10"/>
  <c r="F170" i="10"/>
  <c r="D160" i="10"/>
  <c r="F158" i="10"/>
  <c r="F157" i="10"/>
  <c r="F156" i="10"/>
  <c r="F155" i="10"/>
  <c r="F154" i="10"/>
  <c r="F153" i="10"/>
  <c r="F152" i="10"/>
  <c r="F151" i="10"/>
  <c r="F150" i="10"/>
  <c r="F160" i="10" s="1"/>
  <c r="F140" i="10"/>
  <c r="E140" i="10"/>
  <c r="D140" i="10"/>
  <c r="E126" i="10"/>
  <c r="C126" i="10"/>
  <c r="B126" i="10"/>
  <c r="G125" i="10"/>
  <c r="D125" i="10"/>
  <c r="D126" i="10" s="1"/>
  <c r="G124" i="10"/>
  <c r="D124" i="10"/>
  <c r="F123" i="10"/>
  <c r="G123" i="10" s="1"/>
  <c r="E111" i="10"/>
  <c r="D111" i="10"/>
  <c r="F109" i="10"/>
  <c r="F111" i="10" s="1"/>
  <c r="E96" i="10"/>
  <c r="D96" i="10"/>
  <c r="F94" i="10"/>
  <c r="F96" i="10" s="1"/>
  <c r="F93" i="10"/>
  <c r="F92" i="10"/>
  <c r="F91" i="10"/>
  <c r="F90" i="10"/>
  <c r="F89" i="10"/>
  <c r="F88" i="10"/>
  <c r="F87" i="10"/>
  <c r="F86" i="10"/>
  <c r="F85" i="10"/>
  <c r="E73" i="10"/>
  <c r="D73" i="10"/>
  <c r="F72" i="10"/>
  <c r="E72" i="10"/>
  <c r="F71" i="10"/>
  <c r="F70" i="10"/>
  <c r="F69" i="10"/>
  <c r="F68" i="10"/>
  <c r="F67" i="10"/>
  <c r="F66" i="10"/>
  <c r="F65" i="10"/>
  <c r="F64" i="10"/>
  <c r="F63" i="10"/>
  <c r="F62" i="10"/>
  <c r="F73" i="10" s="1"/>
  <c r="E48" i="10"/>
  <c r="F46" i="10"/>
  <c r="F45" i="10"/>
  <c r="F44" i="10"/>
  <c r="F43" i="10"/>
  <c r="F42" i="10"/>
  <c r="F41" i="10"/>
  <c r="F40" i="10"/>
  <c r="F39" i="10"/>
  <c r="F38" i="10"/>
  <c r="F37" i="10"/>
  <c r="F48" i="10" s="1"/>
  <c r="F30" i="10"/>
  <c r="E30" i="10"/>
  <c r="C30" i="10"/>
  <c r="B30" i="10"/>
  <c r="D29" i="10"/>
  <c r="D28" i="10"/>
  <c r="D27" i="10"/>
  <c r="D26" i="10"/>
  <c r="G25" i="10"/>
  <c r="G30" i="10" s="1"/>
  <c r="D25" i="10"/>
  <c r="D24" i="10"/>
  <c r="D23" i="10"/>
  <c r="D30" i="10" s="1"/>
  <c r="D17" i="10"/>
  <c r="C17" i="10"/>
  <c r="C25" i="7"/>
  <c r="F20" i="7"/>
  <c r="F25" i="7" s="1"/>
  <c r="F14" i="7"/>
  <c r="C14" i="7"/>
  <c r="F10" i="7"/>
  <c r="F30" i="6"/>
  <c r="E30" i="6"/>
  <c r="D30" i="6"/>
  <c r="C30" i="6"/>
  <c r="F26" i="6"/>
  <c r="E16" i="6"/>
  <c r="D16" i="6"/>
  <c r="C16" i="6"/>
  <c r="F15" i="6"/>
  <c r="F16" i="6" s="1"/>
  <c r="E282" i="5"/>
  <c r="E263" i="5"/>
  <c r="E244" i="5"/>
  <c r="E225" i="5"/>
  <c r="E206" i="5"/>
  <c r="E196" i="5"/>
  <c r="E186" i="5"/>
  <c r="E175" i="5"/>
  <c r="E164" i="5"/>
  <c r="E154" i="5"/>
  <c r="E144" i="5"/>
  <c r="E125" i="5"/>
  <c r="E106" i="5"/>
  <c r="E92" i="5"/>
  <c r="D78" i="5"/>
  <c r="D59" i="5"/>
  <c r="E41" i="5"/>
  <c r="D41" i="5"/>
  <c r="C41" i="5"/>
  <c r="D30" i="5"/>
  <c r="C30" i="5"/>
  <c r="E29" i="5"/>
  <c r="E28" i="5"/>
  <c r="E27" i="5"/>
  <c r="E26" i="5"/>
  <c r="E25" i="5"/>
  <c r="E24" i="5"/>
  <c r="E23" i="5"/>
  <c r="E30" i="5" s="1"/>
  <c r="F9" i="5"/>
  <c r="E9" i="5"/>
  <c r="D9" i="5"/>
  <c r="I99" i="13" l="1"/>
  <c r="I63" i="13"/>
  <c r="L99" i="15"/>
  <c r="B108" i="15"/>
  <c r="L108" i="15" s="1"/>
  <c r="I57" i="13"/>
  <c r="I90" i="13"/>
  <c r="L117" i="15"/>
  <c r="F126" i="10"/>
  <c r="E59" i="13"/>
  <c r="F9" i="39"/>
  <c r="C22" i="39"/>
  <c r="F22" i="39" s="1"/>
</calcChain>
</file>

<file path=xl/sharedStrings.xml><?xml version="1.0" encoding="utf-8"?>
<sst xmlns="http://schemas.openxmlformats.org/spreadsheetml/2006/main" count="2841" uniqueCount="1321">
  <si>
    <t>Nota 1. Naturaleza de la Operación</t>
  </si>
  <si>
    <t>Identificación de la Entidad y Disposiciones Legales
El Servicio Nacional para la Prevención y Rehabilitación del Consumo de Drogas y Alcohol del Ministerio del Interior y Seguridad Pública fue creado a través de la Ley N° 20.502, promulgada el 21 de febrero de 2011 y que define su misión y funciones, además modifica diversos cuerpos legales; Ley N° 20.000, que sustituye la ley Nº 19.366, que sanciona el tráfico ilícito de estupefacientes y sustancias sicotrópicas, en especial sus artículos 40, 46 y 50; Decreto N° 1378, de 2006, que aprueba reglamento de la ley Nº 20.084 que establece un sistema de responsabilidad de los adolescentes por infracciones a la ley penal, en especial su Título II, y demás normas reglamentarias que ejecutan los referidos cuerpos normativos.
El Servicio Nacional para la Prevención y Rehabilitación del Consumo de Drogas y Alcohol es un organismo público descentralizado, dotado de personalidad jurídica y patrimonio propio, sometido a la supervigilancia del Presidente de La República por intermedio del Ministerio del Interior y Seguridad Pública.
Inició oficialmente sus funciones el 1 de octubre de 2011, conforme a lo establecido en el Decreto con Fuerza de Ley N° 2 – 20.502 que creó la planta de SENDA, sin embargo, se constituye como entidad financiera independiente recién el 01 de enero de 2012, puesto que entre octubre y diciembre de 2011 los registros de sus operaciones financieras se siguieron realizando en el sistema financiero de la Subsecretaría de Interior del Ministerio del Interior y Seguridad Pública.</t>
  </si>
  <si>
    <t xml:space="preserve">Misión institucional
Contribuir a la disminución del consumo de alcohol y otras drogas y sus consecuencias sociales y sanitarias en niños, niñas, adolescentes y adultos, a través del diseño, implementación, articulación y coordinación de acciones efectivas, pertinentes, integrales y de calidad, que respondan a las necesidades de las personas y comunidades, considerando las particularidades del territorio, para mejorar el bienestar y la calidad de vida de la población.
Por ley, la misión de Senda consiste en: 
Ser responsable de elaborar y ejecutar políticas de prevención del consumo de drogas y alcohol
Ejecución de políticas en materia de tratamiento, rehabilitación e integración social de las personas afectadas por el consumo de drogas y alcohol 
Elaboración de una estrategia nacional de drogas y alcohol 
</t>
  </si>
  <si>
    <t xml:space="preserve">Objetivos
Desarrollar y ejecutar un sistema integral de prevención del consumo de alcohol y otras drogas, con enfoque intersectorial, de género, pertinencia cultural y territorial, mediante acciones que consideren los determinantes sociales de la salud y se orienten a fortalecer factores protectores y disminuir factores de riesgo, con el objetivo de evitar y reducir las consecuencias sociosanitarias del consumo tanto en la población general como en grupos de riesgo.
Desarrollar y ejecutar un sistema integral de recuperación, con enfoque intersectorial, de género, pertinencia cultural y territorial, mediante la entrega de tratamiento con distintos niveles de complejidad a todas las poblaciones que lo requieran, y que entregue los apoyos necesarios para facilitar la inclusión social y  desestigmatización, en las diferentes etapas del proceso, con el objetivo de obtener resultados sostenibles en el largo plazo de las personas con consumo problemático de alcohol y otras drogas.
Generar y difundir conocimiento sobre el consumo de alcohol y otras drogas, a través de acciones de información, sensibilización y capacitación, con enfoque de género y de derechos, de manera oportuna, pertinente, desestigmatizada, basada en evidencia y de fácil acceso, a las personas, comunidades e instituciones del intersector.
</t>
  </si>
  <si>
    <t>Tareas del SENDA
Colaborar con el Ministro del Interior y Seguridad Pública y con el Subsecretario de Prevención del Delito, en la elaboración de políticas en temas de prevención del consumo de drogas y alcohol; de tratamiento, rehabilitación e integración social de las personas afectadas, cuando estas conductas constituyen un factor de riesgo para la comisión de delitos.
Impulsar, apoyar y ejecutar -técnica y financieramente- programas, proyectos y actividades de ministerios o servicios públicos destinados a la prevención del consumo de drogas y alcohol, así como el tratamiento, rehabilitación e integración social de las personas afectadas. 
Elaborar una estrategia nacional de prevención del consumo de drogas y alcohol, coordinar su implementación y dar apoyo técnico a las acciones que las entidades de la administración del Estado emprendan para ejecutarlas.
Administrar el fondo establecido por el artículo 46 de la Ley Nº 20.000. 
Vincularse con organismos nacionales e internacionales que se ocupen de temas relacionados a la prevención, tratamiento y rehabilitación.
Elaborar, aprobar y desarrollar programas de capacitación y difusión, orientados a la prevención del consumo de drogas y alcohol, estimulando la participación ciudadana en este tema.
Senda dará continuidad a las labores que realizaba el Consejo Nacional para el Control de Estupefacientes (CONACE), creado mediante el decreto Nª 683 del 21 de septiembre de 1990. 
Jefa del Servicio
Señora Natalia Riffo Alonso
Directora Nacional
Dirección: Agustinas 1235, Piso 9, Santiago.
Rut: 61.980.170-9</t>
  </si>
  <si>
    <t>Nota 2. Resumen de Normas, Políticas y Estimaciones Contables</t>
  </si>
  <si>
    <t>2.1. Período Contable - Bases de Preparación</t>
  </si>
  <si>
    <t>Los estados financieros del Servicio Nacional para la Prevención y Rehabilitación del Consumo de Drogas y Alcohol, comprenden el periodo contable del ejercicio vigente, considera desde el 01 de enero de 2024 al 31 de diciembre de 2024 y en forma comparativa con el periodo contable del ejercicio anterior, desde el 01 de enero de 2023 al 31 de diciembre del 2023.
 Los Estados Financieros están compuestos de:
 • Balance General. 
• Estado de Resultado. 
• Estado de Situación Presupuestaria. 
• Estado de Flujos de Efectivo. 
• Estado de Cambio en el Patrimonio Neto. 
• Notas a los Estados Financieros.
 Los Estados Financieros han sido preparados de acuerdo al Oficio CGR N° E579289 del 13 de diciembre de 2024, el que imparte instrucciones a los Servicios e Instituciones del Sector Público sobre la preparación y presentación de los Estados Financieros al cierre del Ejercicio contable año 2024; Oficio CGR N° E559793 del 31 de octubre de 2024 que imparte instrucciones a los Servicios e Instituciones del Sector Público sobre cierre del Ejercicio Contable año 2024, además se realizan en conformidad con lo previsto en la Normativa del Sistema de Contabilidad General de la Nación NICSP - CGR, según Resolución CGR N°16 de 2015 y de los Procedimientos Contables para el Sector Público NICSP - CGR Chile, dictados en Oficio CGR N°96.016 de 2015.</t>
  </si>
  <si>
    <t>2.2. Anticipos de Fondos</t>
  </si>
  <si>
    <t>Son recursos entregados en calidad de anticipos, con el fin de realizar adquisiciones de bienes, prestaciones de servicios, gastos menores, transferencias de recursos y en general otros tipo de gastos que no afectan el presupuesto al momento de su ocurrencia, por no estar devengados presupuestariamente.
El reconocimiento y valorización de este rubro se realizan de acuerdo a las NICSP–CGR, que establecen que los Anticipos de Fondos constituyen Bienes Financieros y se reconocen a su valor nominal. 
Los conceptos que componen este rubro son los siguientes:
• Anticipos a Proveedores 11401: Son los pagos realizados en forma anticipada que se deben reconocer como Anticipos de Fondos, y una vez que se cumplan los requisitos para su devengo, se deben reconocer en la ejecución presupuestaria y la aplicación del anticipo, según corresponda.
• Anticipos a Rendir Cuenta 11403: Se componen por fondos globales otorgados para Anticipos a Rendir Cuenta Funcionarios, Fondos Globales y otros.
• Aplicación de Fondos en Administración 11405: Corresponden a anticipos correspondientes a los programas de Fondos no Afectos a Ley.
• Anticipos Previsionales 11406: Este concepto contiene descuentos legales: impuestos, previsión, salud, entre otros, que se deben recuperar eventualmente.</t>
  </si>
  <si>
    <t>2.3. Cuentas por Cobrar con Contraprestación</t>
  </si>
  <si>
    <t>Corresponde a ingresos producto de las operaciones propias del Servicio que comprenden los Ingresos devengados y no percibidos al cierre del periodo contable, corresponden específicamente al saldo de licencias médicas .</t>
  </si>
  <si>
    <t>2.4. Cuentas por Cobrar sin Contraprestación</t>
  </si>
  <si>
    <t>Comprenden a la recepción de todos los recursos que no requieren de una rendición a la entidad otorgante y que sirven para financiar los gastos con los cuales la institución receptora presenta compromisos. Su método de valorización es a valor nominal. Y para el ejercicio 2024 se compone de:
• 11508 Cuentas por Cobrar – Otros Ingresos Corrientes; corresponde a la contabilizacion de un vehículo fiscal dado de baja con enajenación y que su monto no fue incluido en la modificación presupuestaria del ejercicio 2024.</t>
  </si>
  <si>
    <t>2.5. Inversiones Financieras</t>
  </si>
  <si>
    <t>SENDA no realiza este tipo de transacciones y, por tanto, no existen cuentas asociadas.</t>
  </si>
  <si>
    <t>2.6. Préstamos, Deudores Varios y Deterioro Acumulado</t>
  </si>
  <si>
    <t>El Servicio Nacional para la Prevención y Rehabilitación del Consumo de Drogas y Alcohol no presenta transacciones por Préstamos otorgados a terceros ni registra contabilizaciones por deterioro acumulado de bienes financieros.
La cuenta Deudores por Transferencias Reintegrables comprende todas aquellas transacciones para subsidiar operaciones corrientes y de capital con otras instituciones del Sector Público y Privado. Se rige de acuerdo con las normas sobre procedimiento de rendición de cuentas establecida en la Resolución N°30, de 2015, de la CGR. Su método de valorización es a valor nominal.
Comprende las siguientes cuentas de acuerdo con el tipo de programa:
1210601 Deudores por Transferencias Corrientes al Sector P
121060101 Programa de Tratamiento y Rehabilitación
12106010135 Prestaciones Tto. Pobl. General Adulta
12106010137 Convenios Tto. F.E. Pobl. General Adulta
12106010142 Convenios Tto. F.E. Pobl. Infantoadolescente Gral.
12106010145 Convenios Tto. A.F. Pobl. General Adulta
12106010146 Convenios Tto. A.F. Pobl. Específica Mujeres
12106010147 Convenios Tto. A.F. Pobl. Adulta Situación Calle
12106010150 Convenios Tto. A.F. Pobl. Infantoadolescente Gral.
12106010151 Convenios Tto. A.F. Pobl. Adolescentes Infracción
12106010153 Convenios Integración Social F.E. VAIS
12106010155 Convenios Integración Social A.F. VAIS
12106010156 Convenios Integración Social A.F. OSL
121060102 Programa de Capacitación
12106010201 Programas De Capacitación
121060104 Programa Tolerancia Cero
12106010401 Programa Control Cero Alcohol
121060105 Programa de Parentalidad
12106010501 Convenios de Parentalidad
1210603 Deudores por Transferencias Corrientes a Otras Ent
121060301 Deudores por Transferencias Programas de Trat. y R
12106030137 Convenios Tto. F.E. Pobl. General Adulta
12106030140 Convenios Tto. F.E. Pobl. Adulta Infracción
12106030141 Convenios Tto. F.E. Pobl. Libertad Vigilada
12106030142 Convenios Tto. F.E. Pobl. Infantoadolescente Gral.
12106030143 Convenios Tto. F.E. Pobl. Adolescentes Infracción
12106030144 Convenios Tto. A.F. Transversal
12106030145 Convenios Tto. A.F. Pobl. General Adulta
12106030146 Convenios Tto. A.F. Pobl. Específica Mujeres
12106030147 Convenios Tto. A.F. Pobl. Adulta Situación Calle
12106030148 Convenios Tto. A.F. Pobl. Adulta Infracción
12106030149 Convenios Tto. A.F. Pobl. Libertad Vigilada
12106030150 Convenios Tto. A.F. Pobl. Infantoadolescente Gral.
12106030151 Convenios Tto. A.F. Pobl. Adolescentes Infracción
12106030153 Convenios Integración Social F.E. VAIS
12106030155 Convenios Integración Social A.F. VAIS
12106030156 Convenios Integración Social A.F. OSL
121060303 Otros Programas de Prevención
12106030301 Prevención Liceo Libre de Drogas - Aporte Fiscal
12106030302 Fondo Especial Convenios de Prevención
12106030305 Programa Alto Impacto
12106030310 Programas de Tratamiento y Rehabilitación
12106030319 Fondo Especial Concursable Años Anteriores
121060312 Municipalidades Programa Previene
12106031201 Continuidad Programa Previene
121060314 Programa de Parentabilidad
12106031401 Convenios de Parentalidad
121060355 Programa Elige Vivir sin Drogas
12106035501 Convenios Elige Vivir sin Drogas
1210605 Deudores por Transferencias Corrientes al Gobierno
121060518 Estudio Población General-INE</t>
  </si>
  <si>
    <t>2.7. Existencias</t>
  </si>
  <si>
    <t>Para el período 2024 SENDA no presenta saldos en las cuentas 131 ni 134 relacionadas con Existencias y Deterioro de Existencias</t>
  </si>
  <si>
    <t>2.8. Bienes de Uso</t>
  </si>
  <si>
    <t>"Bienes que poseen las entidades para su uso en la producción o suministro de bienes y servicios, para propósitos administrativos . 
Se espera que sean utilizados durante más de un periodo contable.
Los bienes de uso se deben reconocer cuando se cumplan copulativamente las siguientes condiciones:
La entidad tiene el control como resultado de los actos y contratos realizados en el transcurso de su gestión pasada
Cuando sea probable que la entidad obtenga, a partir de los mismos, beneficios económicos o un potencial de servicio en el futuro; y
Su valor puede medirse con fiabilidad.
141 Bienes de Uso Depreciables 
Comprende los registros de cuentas:
14104 Máquinas y Equipos de Oficina 
1410501 Vehículos Terrestres 
14106 Muebles y Enseres
14107 Herramientas 
14108 Equipos Computacionales y Periféricos 
14109 Equipos de Comunicaciones para Redes Informáticas 
14112 Otras Máquinas y Equipos
Criterio de Reconocimiento
Los bienes de uso muebles son reconocidos cuando su costo unitario de adquisición es mayor o igual a Tres Unidades Tributarias Mensuales (UTM). Aquellos bienes inferiores a este monto son considerados como gastos del ejercicio.
Método de Cálculo de Depreciación de los Bienes de Uso
El método de cálculo es lineal, se distribuye en relación con los años de utilización y su vida útil se revisa al término de cada ejercicio.
La depreciación se inicia cuando el bien está disponible para su uso, es decir, cuando se encuentre en la ubicación y en las condiciones necesarias para ser capaz de operar de la forma prevista por la administración. 
La depreciación de los activos finaliza cuando el bien es dado de baja, por lo tanto, la depreciación no se suspende cuando el activo esté sin utilizar, entregado en comodato o se haya retirado del uso.
El cálculo y registro de la depreciación se efectúa en cada ejercicio contable hasta que la vida útil estimada del bien se extinga, valorándose como valor residual un peso ($1) al término de ésta.
Vida Útil
La depreciación se calcula anualmente en función de la vida útil, de acuerdo con la tabla referencial propuesta por la Contraloría General de la República, en Resolución N°16 de 2015 (NICSP-CGR).
Reconocimiento de las Bajas
Se realizan a medida que la Unidad de Logística informe que por resolución se aprueba una baja de un bien inventariado, en el período 2024 se dió de baja a 121 bienes contabilizados.
Deterioro
Las pérdidas en los beneficios económicos futuro o potencial de servicios de un bien, diferente al concepto depreciación efectuada de manera excepcional (deterioro), se reconocen en una cuenta complementaria de activo y en los resultados del ejercicio y registrándose separadamente de la depreciación.
En la actualidad no se está reconociendo el deterioro de los Bienes de Uso."</t>
  </si>
  <si>
    <t>2.9. Activos Intangibles</t>
  </si>
  <si>
    <t>Los activos intangibles son aquellos activos identificables, de carácter no monetario y sin apariencia física que:
Posee una entidad para su uso en la producción o suministro de bienes y servicios, para propósitos administrativos o para generar recursos;
Se espera que sean utilizados durante más de un periodo contable.
Comprende los registros de cuentas:
Programas y Licencias Computacionales 15101
Sistemas de información  15102
Páginas WEB 15103
Criterio de Reconocimiento
Los activos intangibles son reconocidos en la contabilidad cuando cumple con los siguientes requisitos copulativos:
Cuando cumplen con la definición de activo intangible normados por la Contraloría General de la República, en las NICSP-CGR Activos Intangibles del punto uno (1) al cuatro (4). 
Cuando es probable que los beneficios económicos futuros o potencial de servicio fluyan al SENDA; y
Cuando el valor razonable o el costo de los activos pueden ser medidos de forma fiable.
Valorización Inicial
Los activos intangibles adquiridos se miden a su costo de adquisición.
Los activos intangibles se reconocen cuando el costo de adquisición individual es mayor o igual a treinta (30) Unidades Tributarias Mensuales (UTM).
La amortización es la disminución regular del potencial de servicio de un activo intangible originada por su utilización, obsolescencia o antigüedad de este, proceso que se revisará anualmente en función a la vida útil para cada activo del servicio.
Deterioro
En la actualidad no existe deterioro de los Activos Intangibles.</t>
  </si>
  <si>
    <t>2.10. Propiedades de Inversión</t>
  </si>
  <si>
    <t>El SENDA en el periodo no presenta Propiedades de Inversión que informar.</t>
  </si>
  <si>
    <t>2.11. Agricultura</t>
  </si>
  <si>
    <t>El Servicio Nacional para la Prevención y Rehabilitación del Consumo de Drogas y Alcohol no tiene activos agrícolas.</t>
  </si>
  <si>
    <t>2.12. Detrimento</t>
  </si>
  <si>
    <t>El SENDA en el periodo no presenta detrimentos en el periodo.</t>
  </si>
  <si>
    <t>2.13. Depósitos de Terceros</t>
  </si>
  <si>
    <t>Los Depósitos de Terceros comprenden recursos que implican un aumento de los fondos sin afectar la ejecución del presupuesto al momento de su ocurrencia, por lo que dichos ingresos no se encuentran devengados.
Se conforma de las siguientes cuentas:
21405 Administración de Fondos: Son recursos transferidos por otras entidades públicas, cuyo propósito es cumplir con determinada finalidad, que implica un aumento de fondos sin afectar presupuesto. Los fondos se valoran a su valor nominal. 
En la actualidad esta cartera está compuesta por un saldo de los  Fondos Nacional de Desarrollo Regional (FNDR) que está pendiente de regularizar y además del proyecto no afecto a ley "Plan integral para el bienestar de niños, niñas y adolescentes" de la Subsecretaría de la Niñez. 
21406 Depósitos Previsionales: Son aquellos depósitos recepcionados por concepto de devoluciones de licencias médicas de instituciones de salud correspondiente a FONASA e ISAPRES.
21414 Recaudación de Terceros Pendientes de Aplicación: Depósitos varios que se componen principalmente a depósitos por Licencias Médicas, Multas y otros, que quedan es esta cuenta hasta que se realiza el análisis de cuenta correspondiente.
Las cuentas provenientes de "Depósitos de Terceros" se valorizan a su valor nominal.</t>
  </si>
  <si>
    <t>2.14. Deuda Pública Interna y Externa</t>
  </si>
  <si>
    <t>Esta institución no presenta Deuda Pública Interna y externa que informar durante el periodo.</t>
  </si>
  <si>
    <t>2.15.Cuentas por Pagar con Contraprestación - Acreedores Presupuestarios y Otras Cuentas por Pagar</t>
  </si>
  <si>
    <t>Son los gastos presupuestarios que realiza la entidad durante el transcurso del periodo contable como consecuencia de sus actividades propias, por los que se reciben un bien y/o servicio a cambio de una retribución económica y/o financiera por parte de la institución.
En este rubro comprenden los compromisos devengados y no pagados al 31 de diciembre del año 2024, en conformidad a lo dispuesto en los artículos N° 12 y N° 19 del DL N° 1.263 de 1975
Los gastos presupuestarios procedentes de estas transacciones generalmente provienen de:
Cuentas por Pagar - Gastos en Personal
Cuentas por Pagar - Bienes y Servicios de Consumo
Cuentas por Pagar - Adquisición de Activos no Financieros
Cuentas por Pagar - Servicio de la Deuda,
Cuentas por Pagar de Gastos Presupuestarios
Las cuentas por pagar se reconocen en el momento de su ocurrencia a su valor nominal.</t>
  </si>
  <si>
    <t>2.16. Cuentas por Pagar sin Contraprestación - Acreedores Presupuestarios y Otras cuentas por Pagar</t>
  </si>
  <si>
    <t>"Corresponden a salidas de recursos en dinero a organismos y/o entidades públicas o privadas sin una contraprestación directa, de acuerdo a los términos establecidos en la Ley, además de convenios entre las partes interesadas.
SENDA en el período  presenta saldo en la cuenta 21524, pero esto corresponde a facturas pendiente de pago al término del ejercicio 2024, que se traspasarán como deuda flotante.</t>
  </si>
  <si>
    <t>2.17. Provisiones</t>
  </si>
  <si>
    <t>Las Provisiones de SENDA para el ejercicio 2024 se valorizan de acuerdo a la información proporcionada por la División de Jurídica del Servicio y contempla las causas judiciales que se estima tengan un porcentaje igual o mayor al 50% de entregar recursos futuros.</t>
  </si>
  <si>
    <t>2.18. Beneficios a los Empleados</t>
  </si>
  <si>
    <t xml:space="preserve">La Norma de Beneficios a los Empleados de acuerdo a la normativa se contabiliza:
Un pasivo cuando el empleado ha prestado servicios a cambio del derecho de recibir pagos futuros
Un gasto cuando la entidad consuma los beneficios económicos del servicio prestado
De acuerdo a la Jurisprudencia, las provisiones de SENDA estarán conformadas por :
Provisiones por incentivo al Retiro (jubilados ley 19.882) 
Provisiones por incentivo al Retiro (jubilados ley 20.984) 
Provisiones por Retiro Anticipado Alta Dirección Pública ley 19.882 art. 35 en adelante
</t>
  </si>
  <si>
    <t>2.19. Arrendamientos</t>
  </si>
  <si>
    <t xml:space="preserve">El Servicio Nacional para la Prevención y Rehabilitación del Consumo de Drogas y Alcohol, solo mantiene arriendos operativos los cuales se reconocen como gastos de forma lineal, ya que están definidos en cuotas las que pueden ser fijas en moneda nacional o en UF y plazo fijo, los cuales pueden ser renovados, en el caso de que ninguna de las partes solicite su término 
El SENDA solo posee contratos de arrendamientos con el carácter de arrendatario para el funcionamiento de sus oficinas en las distintas direcciones regionales, los que se componen de:
532090201 Arriendo de Edificio para Oficina
</t>
  </si>
  <si>
    <t>2.20. Concesiones</t>
  </si>
  <si>
    <t>Esta institución no registra este tipo de transacciones y, por lo tanto, no existen cuentas asociadas.</t>
  </si>
  <si>
    <t>2.21. Activos Contingentes y Pasivos Contingentes</t>
  </si>
  <si>
    <t>SENDA posee Pasivos Contingentes que lo componen causas judiciales que tienen una probabilidad de entregar recursos futuros menor al 50%, información es proporcionada por la División de Jurídica.</t>
  </si>
  <si>
    <t>2.22. Ingresos de Transacciones con Contraprestación</t>
  </si>
  <si>
    <t>Esta institución no registra este tipo de transacciones.</t>
  </si>
  <si>
    <t>2.23. Transferencias, Impuestos y Multas</t>
  </si>
  <si>
    <t>Transferencias: El SENDA no registra ingresos por transferencias 
Impuestos: El SENDA no registra ingresos por impuestos.
Multas: corresponde a los ingresos por incumplimientos de contratos, su valor corresponde a lo estipulado en las bases administrativas y se hace efectiva mediante un acto administrativo que ordena reintegrar los montos por concepto de multas.</t>
  </si>
  <si>
    <t>2.24. Efecto de las Variaciones en los tipos de Cambio de la Moneda Extranjera</t>
  </si>
  <si>
    <t>El Servicio Nacional para la Prevención y Rehabilitación del Consumo de Drogas y Alcohol no registra variaciones asociadas.</t>
  </si>
  <si>
    <t>2.25. Errores</t>
  </si>
  <si>
    <t>Los errores  durante el peridodo 2024 del Servicio Nacional para la Prevención y Rehabilitación del Consumo de Drogas y Alcohol consisten en contabilizaciones mal efectuadas en años anteriores, errores que fueron subsanados con ajustes a la apertura necesarios, el detalle se encuentra reflejado en la nota 31 Errores.</t>
  </si>
  <si>
    <r>
      <rPr>
        <b/>
        <sz val="11"/>
        <color theme="1"/>
        <rFont val="Arial"/>
      </rPr>
      <t xml:space="preserve">2.26. Información Financiera por Segmentos (No aplicable para el ejercicio </t>
    </r>
    <r>
      <rPr>
        <b/>
        <sz val="11"/>
        <color rgb="FFFF0000"/>
        <rFont val="Arial"/>
      </rPr>
      <t>2024</t>
    </r>
    <r>
      <rPr>
        <b/>
        <sz val="11"/>
        <color theme="1"/>
        <rFont val="Arial"/>
      </rPr>
      <t>)</t>
    </r>
  </si>
  <si>
    <t>No aplicable para el ejercicio 2024</t>
  </si>
  <si>
    <t>2.27. Inversiones Asociadas y Negocios Conjuntos</t>
  </si>
  <si>
    <t>El servicio no presenta datos para informar por este concepto.</t>
  </si>
  <si>
    <t>2.28. Ingresos y Gastos Presupuestarios</t>
  </si>
  <si>
    <t>Los ingresos y gastos se registran en la ejecución presupuestaria en base al principio del devengado y se clasifican en el presupuesto de acuerdo con el Decreto (H) 854 de 2004, se reconocen a su valor nominal al momento de su ocurrencia.
Los componentes que sustentan son:
Ingresos Presupuestarios: Los flujos de recursos financieros que son destinados al financiamiento de los gastos autorizados para ser aplicados, se distribuyen de acuerdo con su origen en el clasificador presupuestario. Para el Servicio Nacional para la Prevención y Rehabilitación del Consumo de Drogas y Alcohol, se originan de las siguientes fuentes:
Aporte Fiscal 
Otros Ingresos Corrientes
Gastos Presupuestario: Los flujos financieros que son aplicados como gasto en el Presupuesto, tienen su origen de acuerdo con el objeto o naturaleza del gasto, siendo estos para el Servicio Nacional para la Prevención y Rehabilitación del Consumo de Drogas y alcohol son:
Gastos en Personal.
Bienes y Servicios de Consumo.
Prestaciones de Seguridad Social 
Transferencias Corrientes.
Otros gastos corrientes.
Adquisición de activos no Financieros</t>
  </si>
  <si>
    <t>2.29. Ingresos y Gastos Patrimoniales</t>
  </si>
  <si>
    <t>Ingresos Patrimoniales: son los flujos que conforman el elemento positivo del resultado generado durante el período contable, como consecuencia de beneficios económicos, incorporaciones o incrementos de valor de los activos o disminuciones de pasivos que importan aumentos del patrimonio. Debido a que en ese período se reflejan separadamente de aquél, constituyen aumentos indirectos de dicho patrimonio, se constituye de Aporte fiscal, multas y otros.
Gastos Patrimoniales: Son los flujos que conforman el elemento negativo del resultado generado durante el período contable, como consecuencia de faltas de beneficios económicos, disminución de valor de los activos o aumentos de pasivos que importan disminuciones del patrimonio. Debido a que en ese período se reflejan separadamente de aquél, constituyen disminuciones indirectas de dicho patrimonio.</t>
  </si>
  <si>
    <t>2.30. Patrimonio Neto</t>
  </si>
  <si>
    <t>El estado de cambios en el patrimonio neto refleja los movimientos del patrimonio institucional, más los resultados acumulados y los resultados del ejercicio generados en cada periodo, cabe mencionar que incluye además los movimientos directos en patrimonio (corrección de errores, etc.).</t>
  </si>
  <si>
    <t>Nota 3. Cambios en Políticas y Estimaciones Contables</t>
  </si>
  <si>
    <t>a) Cambios en Políticas Contables</t>
  </si>
  <si>
    <t>Para el período 2024 no hubo cambio de Políticas Contables</t>
  </si>
  <si>
    <t>b) Cambios en Estimaciones Contables</t>
  </si>
  <si>
    <t>Para el período 2024 no hubo cambio en las Estimaciones Contables</t>
  </si>
  <si>
    <t>c) Información adicional</t>
  </si>
  <si>
    <t>Introducir la información en este espacio</t>
  </si>
  <si>
    <t xml:space="preserve">Nota 4. Recursos Disponibles </t>
  </si>
  <si>
    <t xml:space="preserve">a) Disponibilidad en Moneda Nacional </t>
  </si>
  <si>
    <t>N° Cuenta</t>
  </si>
  <si>
    <t xml:space="preserve">Nombre </t>
  </si>
  <si>
    <t>Cantidad de cuentas corrientes periodo 2024</t>
  </si>
  <si>
    <t>Cantidad de cuentas corrientes periodo 2023</t>
  </si>
  <si>
    <t>31-12-2024 en M$ (miles de pesos)</t>
  </si>
  <si>
    <t>31-12-2023 en M$ (miles de pesos)</t>
  </si>
  <si>
    <t xml:space="preserve">Caja  </t>
  </si>
  <si>
    <t>N.A.</t>
  </si>
  <si>
    <t xml:space="preserve">Banco Estado </t>
  </si>
  <si>
    <t xml:space="preserve">Banco del Sistema Financiero </t>
  </si>
  <si>
    <t>TOTAL</t>
  </si>
  <si>
    <t xml:space="preserve">b) Disponibilidad en Moneda Extranjera </t>
  </si>
  <si>
    <t>-</t>
  </si>
  <si>
    <t xml:space="preserve">Banco del sistema Financiero </t>
  </si>
  <si>
    <t xml:space="preserve">c) Anticipos de Fondos </t>
  </si>
  <si>
    <t>31-12-2024, en M$ (miles de pesos)</t>
  </si>
  <si>
    <t xml:space="preserve">Cuenta </t>
  </si>
  <si>
    <t xml:space="preserve">De periodos Anteriores </t>
  </si>
  <si>
    <t xml:space="preserve"> Del año </t>
  </si>
  <si>
    <t xml:space="preserve">Total </t>
  </si>
  <si>
    <t xml:space="preserve">Anticipos a Proveedores </t>
  </si>
  <si>
    <t xml:space="preserve">Anticipos a Contratistas </t>
  </si>
  <si>
    <t>Anticipos a Rendir Cuenta</t>
  </si>
  <si>
    <t xml:space="preserve">Garantías Otorgadas </t>
  </si>
  <si>
    <t xml:space="preserve">Anticipos Previsionales </t>
  </si>
  <si>
    <t>Cartas de Créditos</t>
  </si>
  <si>
    <t xml:space="preserve">Fluctuación de Cambios </t>
  </si>
  <si>
    <t>31-12-2023, en M$ (miles de pesos)</t>
  </si>
  <si>
    <t xml:space="preserve">De periodos anteriores </t>
  </si>
  <si>
    <t xml:space="preserve">d) Detalle de cuentas de Anticipos de Fondos  </t>
  </si>
  <si>
    <t>11401 Anticipos a Proveedores</t>
  </si>
  <si>
    <t>N°</t>
  </si>
  <si>
    <t>Rut</t>
  </si>
  <si>
    <t>Total</t>
  </si>
  <si>
    <t>97.030.000-7</t>
  </si>
  <si>
    <t>BANCO DEL ESTADO DE CHILE</t>
  </si>
  <si>
    <t>90.694.000-0</t>
  </si>
  <si>
    <t>EMPRESA PERIODISTICA LA NACION S A EN LIQUIDACION</t>
  </si>
  <si>
    <t>76.496.130-7</t>
  </si>
  <si>
    <t>SOCIEDAD CONCESIONARIA COSTANERA NORTE S A</t>
  </si>
  <si>
    <t>76.052.927-3</t>
  </si>
  <si>
    <t>SOCIEDAD CONCESIONARIA AUTOPISTA NUEVA VESPUCIO SUR S.A.</t>
  </si>
  <si>
    <t>96.813.520-1</t>
  </si>
  <si>
    <t>CHILQUINTA ENERGIA S A</t>
  </si>
  <si>
    <t>88.272.600-2</t>
  </si>
  <si>
    <t>EMPRESA ELECTRICA DE AISEN S A</t>
  </si>
  <si>
    <t>79.755.150-3</t>
  </si>
  <si>
    <t>LEGAL PUBLISHING CHILE TRAINING LIMITADA</t>
  </si>
  <si>
    <t>96.756.430-3</t>
  </si>
  <si>
    <t>CHILEXPRESS S A</t>
  </si>
  <si>
    <t>96.945.440-8</t>
  </si>
  <si>
    <t>SOC CONCESIONARIA AUTOPISTA CENTRAL S A</t>
  </si>
  <si>
    <t>81.448.600-1</t>
  </si>
  <si>
    <t>INSTITUTO GEOGRAFICO MILITAR</t>
  </si>
  <si>
    <t xml:space="preserve">Resto deudores </t>
  </si>
  <si>
    <t xml:space="preserve">79562730-8 </t>
  </si>
  <si>
    <t>TUV RHEINLAND ANDINO S.A.</t>
  </si>
  <si>
    <t>Cantidad total de deudores 2024:</t>
  </si>
  <si>
    <t>Cantidad total de deudores 2023:</t>
  </si>
  <si>
    <t>114030101 Fondos Globales</t>
  </si>
  <si>
    <t xml:space="preserve">13.414.214-6 </t>
  </si>
  <si>
    <t>GRACIELA LEON MALDONADO</t>
  </si>
  <si>
    <t xml:space="preserve">13.863.814-6 </t>
  </si>
  <si>
    <t>LEONARDO FLAVIO PAOLETTI PAOLETTI</t>
  </si>
  <si>
    <t xml:space="preserve">15.660.697-9 </t>
  </si>
  <si>
    <t>ALVARO JAVIER GONZALEZ ORDOÑEZ</t>
  </si>
  <si>
    <t xml:space="preserve">14.103.890-7 </t>
  </si>
  <si>
    <t>FREDDY ANDRES PORCILLE OVIEDO</t>
  </si>
  <si>
    <t xml:space="preserve">11.691.730-0 </t>
  </si>
  <si>
    <t>EUGENIA CAROLINA CALISTO CARDENAS</t>
  </si>
  <si>
    <t xml:space="preserve">13526728-7 </t>
  </si>
  <si>
    <t>MARIA ANGELICA CARDENAS OJEDA</t>
  </si>
  <si>
    <t>13.414214-6</t>
  </si>
  <si>
    <t>13.863.814-6</t>
  </si>
  <si>
    <t xml:space="preserve"> LEONARDO FLAVIO PAOLETTI PAOLETTI</t>
  </si>
  <si>
    <t>15.660.697-9</t>
  </si>
  <si>
    <t xml:space="preserve"> ALVARO JAVIER GONZALEZ ORDOÑEZ</t>
  </si>
  <si>
    <t>14.103.890-7</t>
  </si>
  <si>
    <t xml:space="preserve"> FREDDY ANDRES PORCILLE OVIEDO</t>
  </si>
  <si>
    <t>11.691.730-0</t>
  </si>
  <si>
    <t xml:space="preserve"> EUGENIA CAROLINA CALISTO CARDENAS</t>
  </si>
  <si>
    <t>Cuenta Contable 1140302 Anticipos Varios</t>
  </si>
  <si>
    <t>13.346.517-0</t>
  </si>
  <si>
    <t>MAURICIO ENRIQUE FARIAS PEREZ</t>
  </si>
  <si>
    <t>7.341.073-8</t>
  </si>
  <si>
    <t>SELVA ISABEL CAREAGA NÚÑEZ</t>
  </si>
  <si>
    <t>11.897.748-3</t>
  </si>
  <si>
    <t>SILVIA LORENA MERINO MACCHIAVELLO</t>
  </si>
  <si>
    <t xml:space="preserve">13.026.179-5 </t>
  </si>
  <si>
    <t>CATALINA CECILIA POBLETE ACHONDO</t>
  </si>
  <si>
    <t xml:space="preserve">12.752.748-2 </t>
  </si>
  <si>
    <t>MAURICIO JAVIER HARROS TURRA</t>
  </si>
  <si>
    <t xml:space="preserve">13.503.888-1 </t>
  </si>
  <si>
    <t>KAREN ANDREA FERNANDEZ DROGUETT</t>
  </si>
  <si>
    <t xml:space="preserve">13.759.371-8 </t>
  </si>
  <si>
    <t>PAULINA MARIANA CASTILLO CASTILLO</t>
  </si>
  <si>
    <t xml:space="preserve">15.911.181-4 </t>
  </si>
  <si>
    <t>EVELYN RIVERA CARTES</t>
  </si>
  <si>
    <t xml:space="preserve">15.073.504-1 </t>
  </si>
  <si>
    <t>BORIS ARNALDO HERNÁNDEZ REYES</t>
  </si>
  <si>
    <t xml:space="preserve">10.970.986-7 </t>
  </si>
  <si>
    <t>VIVIANA ANGELICA ARAYA MOYA</t>
  </si>
  <si>
    <t>10.703.389-0</t>
  </si>
  <si>
    <t>FRANCISCO JAVIER CANCINO CEPEDA</t>
  </si>
  <si>
    <t>13.548.117-3</t>
  </si>
  <si>
    <t xml:space="preserve"> JUAN PABLO CORRAL GALLARDO</t>
  </si>
  <si>
    <t xml:space="preserve"> SELVA ISABEL CAREAGA NÚÑEZ</t>
  </si>
  <si>
    <t>13.026.179-5</t>
  </si>
  <si>
    <t xml:space="preserve"> CATALINA CECILIA POBLETE ACHONDO</t>
  </si>
  <si>
    <t>12.752.748-2</t>
  </si>
  <si>
    <t xml:space="preserve"> MAURICIO JAVIER HARROS TURRA</t>
  </si>
  <si>
    <t>13.503.888-1</t>
  </si>
  <si>
    <t xml:space="preserve"> KAREN ANDREA FERNANDEZ DROGUETT</t>
  </si>
  <si>
    <t>13.759.371-8</t>
  </si>
  <si>
    <t xml:space="preserve"> PAULINA MARIANA CASTILLO CASTILLO</t>
  </si>
  <si>
    <t>15.911.181-4</t>
  </si>
  <si>
    <t xml:space="preserve"> EVELYN RIVERA CARTES</t>
  </si>
  <si>
    <t>15.073.504-1</t>
  </si>
  <si>
    <t>10.970.986-7</t>
  </si>
  <si>
    <t>Cuenta Contable 1140319 Anticipos por Conv. Trat. y Rehab. Años Anteriores</t>
  </si>
  <si>
    <t xml:space="preserve">61.606.403-7 </t>
  </si>
  <si>
    <t>SERVICIO DE SALUD COQUIMBO HOSPITAL DE COQUIMBO</t>
  </si>
  <si>
    <t>61.606.403-7</t>
  </si>
  <si>
    <t>Cuenta Contable 1140321 Anticipos por Fondo Especial Años Anteriores</t>
  </si>
  <si>
    <t xml:space="preserve">61.602.126-5 </t>
  </si>
  <si>
    <t>HOSPITAL CLAUDIO VICUNA</t>
  </si>
  <si>
    <t>61.607.000-2</t>
  </si>
  <si>
    <t>SERVICIO DE SALUD NUBLE</t>
  </si>
  <si>
    <t>61.602.126-5</t>
  </si>
  <si>
    <t>Cuenta Contable 1140325 Anticipos por Fondo Regional Años Anteriores</t>
  </si>
  <si>
    <t>60.511.040-1</t>
  </si>
  <si>
    <t>INTENDENCIA IV REGION COQUIMBO</t>
  </si>
  <si>
    <t>Cuenta Contable 1140326 Anticipos Deudores de Años Anteriores</t>
  </si>
  <si>
    <t>69.500.900-3</t>
  </si>
  <si>
    <t>PROGRAMA DE LAS NACIONES UNIDAS PARA EL DESARROLLO PNUD</t>
  </si>
  <si>
    <t>60.501.000-8</t>
  </si>
  <si>
    <t>SUBSECRETARIA DEL INTERIOR</t>
  </si>
  <si>
    <t>60.511.110-6</t>
  </si>
  <si>
    <t>INTENDENCIA XI REGION AYSEN</t>
  </si>
  <si>
    <t>65.011.167-2</t>
  </si>
  <si>
    <t>JUNTA DE VECINOS FUTURO DE OLMUE</t>
  </si>
  <si>
    <t>65.023.803-6</t>
  </si>
  <si>
    <t>IGLESIA RED DE ALCANCE EVANGELISTICO Y MISIONERO MUNDIAL AXION VIDA,UN MINISTERIO DIFERENTE</t>
  </si>
  <si>
    <t>65.578.810-7</t>
  </si>
  <si>
    <t>RED CULTURAL Y RECREATIVA DE JARDINES INFANTILES SAN RAMON</t>
  </si>
  <si>
    <t>17.749.384-8</t>
  </si>
  <si>
    <t>CARLOS ANDRES ARAYA YAÑEZ</t>
  </si>
  <si>
    <t>65.782.830-0</t>
  </si>
  <si>
    <t>CENTRO DE PADRES Y APODERADOS ESCUELA ARTURO MATTE LARRAIN</t>
  </si>
  <si>
    <t>74.263.800-6</t>
  </si>
  <si>
    <t>GRUPO SCOUT QUILLAGUA</t>
  </si>
  <si>
    <t>Cuenta Contable 11406 Anticipos Previsionales</t>
  </si>
  <si>
    <t xml:space="preserve">96.929.390-0 </t>
  </si>
  <si>
    <t>SERVICIOS DE ADMINISTRACION PREVISIONAL S A</t>
  </si>
  <si>
    <t xml:space="preserve">16.301.050-K </t>
  </si>
  <si>
    <t>RODRIGO TORRES MOYANO</t>
  </si>
  <si>
    <t xml:space="preserve">18.819.418-4 </t>
  </si>
  <si>
    <t>ANDREA MACHIMAN AGUILA</t>
  </si>
  <si>
    <t xml:space="preserve">97.030.000-7 </t>
  </si>
  <si>
    <t xml:space="preserve">13.947.858-4 </t>
  </si>
  <si>
    <t>GAETE ROJAS PAMELA</t>
  </si>
  <si>
    <t xml:space="preserve">15.354.916-8 </t>
  </si>
  <si>
    <t>TANIA ELENA LABRA OLIVARES</t>
  </si>
  <si>
    <t xml:space="preserve">60.501.000-8 </t>
  </si>
  <si>
    <t xml:space="preserve">7.429.338-7 </t>
  </si>
  <si>
    <t>FRANCISCO MANUEL BELTRAN CONTRERAS</t>
  </si>
  <si>
    <t xml:space="preserve">60.805.000-0 </t>
  </si>
  <si>
    <t>TESORERIA GENERAL DE LA REPUBLICA</t>
  </si>
  <si>
    <t xml:space="preserve">61.509.000-K </t>
  </si>
  <si>
    <t>SUPERINTENDENCIA DE SEGURIDAD SOCIAL</t>
  </si>
  <si>
    <t>96.929.390-0</t>
  </si>
  <si>
    <t>16.301.050-K</t>
  </si>
  <si>
    <t xml:space="preserve"> RODRIGO TORRES MOYANO</t>
  </si>
  <si>
    <t>18.819.418-4</t>
  </si>
  <si>
    <t xml:space="preserve"> ANDREA MACHIMAN AGUILA</t>
  </si>
  <si>
    <t xml:space="preserve"> BANCO DEL ESTADO DE CHILE</t>
  </si>
  <si>
    <t>13.947.858-4</t>
  </si>
  <si>
    <t xml:space="preserve"> GAETE ROJAS PAMELA</t>
  </si>
  <si>
    <t>15.354.916-8</t>
  </si>
  <si>
    <t>7.429.338-7</t>
  </si>
  <si>
    <t xml:space="preserve"> FRANCISCO MANUEL BELTRAN CONTRERAS</t>
  </si>
  <si>
    <t>60.805.000-0</t>
  </si>
  <si>
    <t xml:space="preserve"> TESORERIA GENERAL DE LA REPUBLICA</t>
  </si>
  <si>
    <t>61.509.000-K</t>
  </si>
  <si>
    <t xml:space="preserve"> SUPERINTENDENCIA DE SEGURIDAD SOCIAL</t>
  </si>
  <si>
    <t xml:space="preserve">e) Información Adicional </t>
  </si>
  <si>
    <t>Los Anticipos de Fondos para el ejercício 2024 presentaron una disminución considerable de un 17% respecto a su ejercicio anterior, esto fue logrado gracias a la gestión del Área de Finanzas de compensar dichos anticipos en el mismo ejercício contable, gran porcentaje se lo llevó la cuenta 11403 Anticipos a Rendir Cuenta. 
Para el ejercicio 2025 el desafío es disminuir aún más los Anticipos de Fondos efectuados por SENDA enfocandose en los saldos que se repiten cada presentación de EEFF en las cuentas 11401 y 11406.</t>
  </si>
  <si>
    <t>Nota 5. Cuentas por Cobrar con Contraprestación</t>
  </si>
  <si>
    <t>a) Indicar los saldos vigentes y antigüedad de cada cuenta nivel 1 según el siguiente formato:</t>
  </si>
  <si>
    <t>Nombre Cuenta</t>
  </si>
  <si>
    <t>Hasta 90 días</t>
  </si>
  <si>
    <t>De 91 días a un año</t>
  </si>
  <si>
    <t>Más de un año</t>
  </si>
  <si>
    <t>Tarjetas de Crédito</t>
  </si>
  <si>
    <t>Cuentas por Cobrar – Rentas de la Propiedad</t>
  </si>
  <si>
    <t>Cuentas por Cobrar – Ingresos de Operación</t>
  </si>
  <si>
    <t>Cuentas por Cobrar – Venta de Activos No Financieros</t>
  </si>
  <si>
    <t>Cuentas por Cobrar – Venta de Activos Financieros</t>
  </si>
  <si>
    <t>Cuentas por Cobrar – Recuperación de Préstamos</t>
  </si>
  <si>
    <t>Cuentas por Cobrar – Endeudamiento</t>
  </si>
  <si>
    <t>Deudores por Ventas Ley N° 18.868</t>
  </si>
  <si>
    <t>Cuentas por Cobrar de Ingresos Presupuestarios</t>
  </si>
  <si>
    <t>b) Información Adicional</t>
  </si>
  <si>
    <t>Los Saldos pendientes en la cuenta 12192 Cuentas por Cobrar de Ingresos Presupuestarios corresponden a licencias médicas contabilizadas en años anteriores, estas se han traspasado por varios ejercicios contables dado que no ha sido oportuna la compensación de dichas licencias informadas por falta de documentación y control que sustente esos montos, por parte de Contraloría General de la República nos respondieron en el E437661-24 que debemos aplicar la Normativa de Errores, lo cual se analizará durante el ejercicio 2025.</t>
  </si>
  <si>
    <t>Nota 6. Cuentas por Cobrar sin Contraprestación</t>
  </si>
  <si>
    <t>a) Indicar saldo vigente y antigüedad de cada cuenta nivel 1 según el siguiente formato:</t>
  </si>
  <si>
    <t>Subtotal</t>
  </si>
  <si>
    <t>Cuentas por Cobrar – Impuestos</t>
  </si>
  <si>
    <t>Cuentas por Cobrar – Imposiciones Previsionales</t>
  </si>
  <si>
    <t>Cuentas por Cobrar – Transferencias Corrientes</t>
  </si>
  <si>
    <t>Cuentas por Cobrar – Otros Ingresos Corrientes</t>
  </si>
  <si>
    <t>Cuentas por Cobrar – Aporte Fiscal</t>
  </si>
  <si>
    <t>Cuentas por Cobrar – Transferencias para Gastos de Capital</t>
  </si>
  <si>
    <t>Otras Cuentas por Cobrar de Ingresos Previsionales</t>
  </si>
  <si>
    <t>b) Información adicional</t>
  </si>
  <si>
    <t>El saldo de la cuenta 11508 CxC - Otros Ingresos corrientes corresponde a $5.543.119.-  ingresados por una baja de un vehiculo fiscal con enajenación que no se incluyó en la modificación presupuestaria solicitada en el oficio 825/24 y aprobada en Oficio 1956 DIPRES. Se incluirá en modificación presupuestaria año 2025.</t>
  </si>
  <si>
    <t>Nota 7. Inversiones Financieras</t>
  </si>
  <si>
    <t xml:space="preserve">a) Activos Corrientes </t>
  </si>
  <si>
    <t>Inversiones a valor razonable con cambios en los resultados</t>
  </si>
  <si>
    <t>Inversiones mantenidas hasta el vencimiento</t>
  </si>
  <si>
    <t>Inversiones disponibles para la venta y otras inversiones</t>
  </si>
  <si>
    <t>Inversiones Temporales</t>
  </si>
  <si>
    <t>Inversiones a Corto Plazo</t>
  </si>
  <si>
    <t>Intereses Devengados y no Percibidos por Inversiones Financieras</t>
  </si>
  <si>
    <t>Fondo de Estabilización Económica y Social</t>
  </si>
  <si>
    <t>Fondo de Reserva de Pensiones</t>
  </si>
  <si>
    <t xml:space="preserve">Fondo para la Educación </t>
  </si>
  <si>
    <t xml:space="preserve">Fondo de Apoyo Regional </t>
  </si>
  <si>
    <t>Fondo para Diagnósticos y Tratamientos de Alto Costo</t>
  </si>
  <si>
    <t>intereses Devengados y no Percibidos por Inversiones Financieras</t>
  </si>
  <si>
    <t xml:space="preserve">b) Activos No Corrientes </t>
  </si>
  <si>
    <t xml:space="preserve">Acciones y Participaciones de Capital </t>
  </si>
  <si>
    <t xml:space="preserve">Inversiones a Largo Plazo </t>
  </si>
  <si>
    <t xml:space="preserve">Otros Activos Financieros </t>
  </si>
  <si>
    <t>Nota 8. Préstamos</t>
  </si>
  <si>
    <t>a) Saldos vigentes para el corto y largo plazo</t>
  </si>
  <si>
    <t>Concepto</t>
  </si>
  <si>
    <t>Corto Plazo</t>
  </si>
  <si>
    <t>Largo Plazo</t>
  </si>
  <si>
    <t>Asistencia Social (12301, 12313)</t>
  </si>
  <si>
    <t>Hipotecarios (12302, 12314)</t>
  </si>
  <si>
    <t>Pignoraticios (12303, 12315)</t>
  </si>
  <si>
    <t>De Fomento (12304, 12316)</t>
  </si>
  <si>
    <t>Médicos (12305, 12317)</t>
  </si>
  <si>
    <t>A Contratistas (12306, 12318)</t>
  </si>
  <si>
    <t>Por cambio de Residencia (12307, 12319)</t>
  </si>
  <si>
    <t>Por ventas (12309, 12320)</t>
  </si>
  <si>
    <t>Otros (12321)</t>
  </si>
  <si>
    <t>b) Movimiento de préstamos</t>
  </si>
  <si>
    <t>Saldo al inicio del periodo</t>
  </si>
  <si>
    <t>Nuevos prestamos concedidos</t>
  </si>
  <si>
    <t>Ajustes al valor razonable</t>
  </si>
  <si>
    <t>Préstamos reembolsados</t>
  </si>
  <si>
    <t>Pérdidas por deterioro</t>
  </si>
  <si>
    <t>Incrementos en el valor libro producto de la aplicación de la tasa de interés efectiva</t>
  </si>
  <si>
    <t xml:space="preserve">Otros ajustes     </t>
  </si>
  <si>
    <t>Saldo neto al final del periodo</t>
  </si>
  <si>
    <t>Nota 9. Deudores Varios</t>
  </si>
  <si>
    <t>a) Deudores Varios Corrientes</t>
  </si>
  <si>
    <t>              i.        Indicar los saldos vigentes según el siguiente formato</t>
  </si>
  <si>
    <t xml:space="preserve">N° Cuenta </t>
  </si>
  <si>
    <t xml:space="preserve">Nombre Cuenta </t>
  </si>
  <si>
    <t>Otros Deudores Financieros</t>
  </si>
  <si>
    <t>Deudores por Gastos Pagados en Exceso</t>
  </si>
  <si>
    <t>Documentos Protestados</t>
  </si>
  <si>
    <t>Deudores</t>
  </si>
  <si>
    <t>Documento por Cobrar</t>
  </si>
  <si>
    <t>IVA-Crédito Fiscal</t>
  </si>
  <si>
    <t xml:space="preserve">Pagos Provisionales Mensuales </t>
  </si>
  <si>
    <t xml:space="preserve">Deudores por Transferencias Reintegrables </t>
  </si>
  <si>
    <t>              ii.        Deudores por Transferencias Reintegrables</t>
  </si>
  <si>
    <t xml:space="preserve"> De años anteriores </t>
  </si>
  <si>
    <t xml:space="preserve">Del año </t>
  </si>
  <si>
    <t xml:space="preserve"> De años Anteriores </t>
  </si>
  <si>
    <t xml:space="preserve">TOTALES </t>
  </si>
  <si>
    <t xml:space="preserve">1210601 Deudores por Transferencias Corrientes al Sector P            </t>
  </si>
  <si>
    <t>Nombre</t>
  </si>
  <si>
    <t>De Años anteriores</t>
  </si>
  <si>
    <t xml:space="preserve">Del Año </t>
  </si>
  <si>
    <t xml:space="preserve">71744900-2 </t>
  </si>
  <si>
    <t>CORP DE FORMACION LABORAL AL ADOLESCENTE</t>
  </si>
  <si>
    <t xml:space="preserve">65171239-4 </t>
  </si>
  <si>
    <t>CORPORACION PARA EL FOMENTO DEL DESARROLLO COMUNITARIO, EDUCATIVO, SOCIAL Y CULTURAL</t>
  </si>
  <si>
    <t xml:space="preserve">65657910-2 </t>
  </si>
  <si>
    <t>ORGANIZACION NO GUBERNAMENTAL DE DESARROLLO CORPORACION PADRE CHANGO</t>
  </si>
  <si>
    <t xml:space="preserve">65106202-0 </t>
  </si>
  <si>
    <t>ORGANIZACION NO GUBERNAMENTAL DE DESARROLLO TREKAN U ONG TREKAN</t>
  </si>
  <si>
    <t xml:space="preserve">77266431-1 </t>
  </si>
  <si>
    <t>SOC. DE TRATAMIENTO Y REHABILITACION ANASTASIS</t>
  </si>
  <si>
    <t xml:space="preserve">65044717-4 </t>
  </si>
  <si>
    <t>CORPORACION COMUNIDAD TERAPEUTICA ESPERANZA</t>
  </si>
  <si>
    <t xml:space="preserve">72169400-3 </t>
  </si>
  <si>
    <t>CORP SERVICIO PAZ Y JUSTICIA SERPAJ CHILE</t>
  </si>
  <si>
    <t xml:space="preserve">65079761-2 </t>
  </si>
  <si>
    <t>CORPORACION AMULEN PROFESIONALES</t>
  </si>
  <si>
    <t xml:space="preserve">Resto de deudores </t>
  </si>
  <si>
    <t xml:space="preserve">TOTAL </t>
  </si>
  <si>
    <t xml:space="preserve">Descripción de los deudores </t>
  </si>
  <si>
    <t>Corresponden a convenios suscritos con entidades del sector Privado que entregan servicios de excelencia para cumplir con la misión de SENDA.</t>
  </si>
  <si>
    <t>Cantidad total de deudores al 2024</t>
  </si>
  <si>
    <t xml:space="preserve">1210603 Deudores por Transferencias Corrientes a Otras Ent                </t>
  </si>
  <si>
    <t>61606600-5</t>
  </si>
  <si>
    <t>SERVICIO SALUD VINA DEL MAR QUILLOTA</t>
  </si>
  <si>
    <t>71744900-2</t>
  </si>
  <si>
    <t>69261400-3</t>
  </si>
  <si>
    <t>Municipalidad de Padre Hurtado</t>
  </si>
  <si>
    <t>69061000-0</t>
  </si>
  <si>
    <t>Municipalidad de Viña Del Mar</t>
  </si>
  <si>
    <t>69051100-2</t>
  </si>
  <si>
    <t>Municipalidad de Los Andes</t>
  </si>
  <si>
    <t>69010300-1</t>
  </si>
  <si>
    <t>Municipalidad de Iquique</t>
  </si>
  <si>
    <t>69254800-0</t>
  </si>
  <si>
    <t>Municipalidad de Recoleta</t>
  </si>
  <si>
    <t>69050600-9</t>
  </si>
  <si>
    <t>Municipalidad de San Felipe</t>
  </si>
  <si>
    <t>69061500-2</t>
  </si>
  <si>
    <t>Municipalidad de Villa Alemana</t>
  </si>
  <si>
    <t>69071900-2</t>
  </si>
  <si>
    <t>Municipalidad de Isla De Maipo</t>
  </si>
  <si>
    <t>El mayor monto de los deudores varios corrientes corresponde a "Deudores por transferencias Reintegrables" ascendientes a M$10.927.397 de los cuales, M$3.743.760 corresponden a Años Anteriores y M$7.183.638 corresponden al año 2024. 
El incremento del saldo de la cuenta 1210603 "Deudores por transferencias corrientes a otras entidades" se debe a que en el ejercicio 2024 se realizaron mayor cantidad de proyectos en comparación a años anteriores, de esto se emanan los siguientes hechos:
1. Inconvenientes con el repositorio documental que utiliza el sistema SISREC, durante el año 2024 esta situación se acrecento con respecto a años anteriores. Además, se registraron una mayor cantidad manteciones en la plataforma, lo que  fue un problema para los ejecutores y otorgantes, ya que no se podia operar, octubre fue uno de los meses con mas días con la plataforma inoperativa (5 días ). 
2. De los 10 deudores sólo uno corresponde a entidad privada y este fue regularizado durante el período 2025, respecto al resto de los deudores se están trabajando durante el año 2025</t>
  </si>
  <si>
    <t>61607800-3</t>
  </si>
  <si>
    <t>SERVICIO DE SALUD AYSEN CARLOS IBANEZ DEL CAMPO</t>
  </si>
  <si>
    <t>65090932-1</t>
  </si>
  <si>
    <t>ORGANIZACION NO GUBERNAMENTAL DE DESARROLLO PROGRESA</t>
  </si>
  <si>
    <t>69265100-6</t>
  </si>
  <si>
    <t>Municipalidad de Alto Hospicio</t>
  </si>
  <si>
    <t>61606100-3</t>
  </si>
  <si>
    <t>SERVICIO DE SALUD IQUIQUE</t>
  </si>
  <si>
    <t>61607900-K</t>
  </si>
  <si>
    <t>SERVICIO DE SALUD MAGALLANES</t>
  </si>
  <si>
    <t>61004000-4</t>
  </si>
  <si>
    <t>DIRECCION GENERAL DE GENDARMERIA DE CHIL</t>
  </si>
  <si>
    <t>71378000-6</t>
  </si>
  <si>
    <t>CORP DE DESARROLLO DE LA REINA</t>
  </si>
  <si>
    <t xml:space="preserve">Resto de Deudores </t>
  </si>
  <si>
    <t xml:space="preserve">El mayor monto de los deudores varios corrientes corresponde a "Deudores por transferencias Reintegrables" ascendientes a M$11.628.127, de los cuales, M$2.189.567 corresponden a Años Anteriores y M$9.438.560 corresponden al año 2023. 
Existe un aumento respecto al año 2022 provocado en gran medida por problemas en la plataforma SISREC. Algunas de las situaciones presentadas son las siguientes: 
1. inconvenientes con el repositorio documental que utiliza el sistema, 
2. Mantención de la plataforma que duran hasta 2 días. 
3. Lentitud en los tiempos de respuesta provocando la imposibilidad de poder revisar la información. 
Cabe señalar que estos inconvenientes provocan problemas a los ejecutores y otorgantes.    </t>
  </si>
  <si>
    <t>Cantidad total de deudores al 2023</t>
  </si>
  <si>
    <t xml:space="preserve">1210605 Deudores por Transferencias Corrientes a Otras Ent                </t>
  </si>
  <si>
    <t>60703000-6</t>
  </si>
  <si>
    <t>INSTITUTO NACIONAL DE ESTADISTICAS</t>
  </si>
  <si>
    <t xml:space="preserve">                iii.         	Deudores, Documentos por Cobrar, Documentos Protestados, Otros Deudores Financieros y Deudores pagados en Exceso.</t>
  </si>
  <si>
    <t>11498 Deudores por Gastos Pagados en Exceso</t>
  </si>
  <si>
    <t>De años anteriores</t>
  </si>
  <si>
    <t>15650861-6</t>
  </si>
  <si>
    <t>MELISSA DENNIS ALMONACID SERON</t>
  </si>
  <si>
    <t>17430350-9</t>
  </si>
  <si>
    <t>LESLY YANINA PIA OLIVARES ORREGO</t>
  </si>
  <si>
    <t>18461461-8</t>
  </si>
  <si>
    <t>MILLARAY PEÑA REINOSO</t>
  </si>
  <si>
    <t>76467169-4</t>
  </si>
  <si>
    <t>VELIZ VALENCIA &amp; ASOCIADOS LIMITADA</t>
  </si>
  <si>
    <t>88272600-2</t>
  </si>
  <si>
    <t>90635000-9</t>
  </si>
  <si>
    <t>TELEFONICA CHILE S.A.</t>
  </si>
  <si>
    <t>11601 Documentos Protestados</t>
  </si>
  <si>
    <t>600535434-8</t>
  </si>
  <si>
    <t>CAUSA SEPTIMO JUZG. GAR. STGO. CASO CORROTEA</t>
  </si>
  <si>
    <t>60501000-8</t>
  </si>
  <si>
    <t>61504000-2</t>
  </si>
  <si>
    <t>DIRECCION GENERAL DEL CREDITO PRENDARIO</t>
  </si>
  <si>
    <t>61935400-1</t>
  </si>
  <si>
    <t>MINISTERIO PUBLICO</t>
  </si>
  <si>
    <t>61980170-9</t>
  </si>
  <si>
    <t>SERVICIO NACIONAL PARA LA PREVENCION Y REHABILITACION DEL CONSUMO DE DROGAS Y ALCOHOL</t>
  </si>
  <si>
    <t>75970110-0</t>
  </si>
  <si>
    <t>JUZGADO DE GARANTIA DE OVALLE</t>
  </si>
  <si>
    <t>8074270-3</t>
  </si>
  <si>
    <t>MARIA VERONICA DIAZ CHIRI</t>
  </si>
  <si>
    <t>96522500-5</t>
  </si>
  <si>
    <t>ISAPRE MASVIDA S A</t>
  </si>
  <si>
    <t>97030000-7</t>
  </si>
  <si>
    <t>12101 Deudores</t>
  </si>
  <si>
    <t>13068208-1</t>
  </si>
  <si>
    <t>MARIA PAZ JIMENEZ SANDOVAL</t>
  </si>
  <si>
    <t>13835012-6</t>
  </si>
  <si>
    <t>CATHERINE SCARLETTE DEVIA CONTRERAS</t>
  </si>
  <si>
    <t>16532064-6</t>
  </si>
  <si>
    <t>NATALIA CAMPOS CONCHA</t>
  </si>
  <si>
    <t>76049510-7</t>
  </si>
  <si>
    <t>INMOBILIARIA CHAU Y CHAN LIMITADA</t>
  </si>
  <si>
    <t xml:space="preserve">b) Deudores Varios No Corrientes </t>
  </si>
  <si>
    <t xml:space="preserve">                  i. Indicar los Saldos Vigentes según el siguiente detalle </t>
  </si>
  <si>
    <t xml:space="preserve">Deudores de Dudosa Recuperación </t>
  </si>
  <si>
    <t>Deudores en Cobranza Judicial</t>
  </si>
  <si>
    <t>Derechos por Convenios de las 
Municipalidades por Aportes Adeudados FCM</t>
  </si>
  <si>
    <t>Compensación de Acreedores
 CENABAST</t>
  </si>
  <si>
    <r>
      <rPr>
        <b/>
        <sz val="11"/>
        <color theme="1"/>
        <rFont val="Arial"/>
      </rPr>
      <t>Totales</t>
    </r>
    <r>
      <rPr>
        <sz val="11"/>
        <color theme="1"/>
        <rFont val="Arial"/>
      </rPr>
      <t xml:space="preserve"> </t>
    </r>
  </si>
  <si>
    <t xml:space="preserve">12401 Deudores de Dudosa Recuperación </t>
  </si>
  <si>
    <t>65022709-3</t>
  </si>
  <si>
    <t>CENTRO SOCIAL COMUNIDAD TERAPEUTICA BUEN SAMARITANO</t>
  </si>
  <si>
    <t>65005495-4</t>
  </si>
  <si>
    <t>O.N.G UNION</t>
  </si>
  <si>
    <t>73064000-5</t>
  </si>
  <si>
    <t>ORGANIZ NO GUBERN DE DESARROLLO CORPOR DE BENEFICIENCIA JESUS NINO</t>
  </si>
  <si>
    <t xml:space="preserve">75115400-3 </t>
  </si>
  <si>
    <t>JUNTA DE VECINOS   LA UNION   UNIDAD VECINAL N4</t>
  </si>
  <si>
    <t>53309420-1</t>
  </si>
  <si>
    <t>JOVENES PARA CRISTO</t>
  </si>
  <si>
    <t>65484130-6</t>
  </si>
  <si>
    <t>CENTRO DE PROMOCION E INTEGRACION SOCIO-CULTURAL</t>
  </si>
  <si>
    <t>65680550-1</t>
  </si>
  <si>
    <t>RED COMUNAL AMPLIA DE INFANCIA Y ADOLECENCIA DE CERRO NAVIA</t>
  </si>
  <si>
    <t>65107860-1</t>
  </si>
  <si>
    <t>CENTRO JUVENIL C U V I</t>
  </si>
  <si>
    <t>71280100-K</t>
  </si>
  <si>
    <t>CENTRO DE ESTUDIOS Y SERVICIOS A LA COMUNIDADCESSER</t>
  </si>
  <si>
    <t>12402 Deudores en Cobranza Judicial</t>
  </si>
  <si>
    <t>65662940-1</t>
  </si>
  <si>
    <t>COLECTIVO CULTURAL ARTISTICO ARTESANAL DEPORTIVO NEWEN AD MAPU</t>
  </si>
  <si>
    <t>74504000-4</t>
  </si>
  <si>
    <t>JUNTA DE VECINOS LOS AROMOS DE LA UNIDAD VECINAL N 4</t>
  </si>
  <si>
    <t>65010641-5</t>
  </si>
  <si>
    <t>CENTRO JUVENIL CULTURAL RECREATIVO CREPUSCULO</t>
  </si>
  <si>
    <t>73121200-7</t>
  </si>
  <si>
    <t>JUNTA DE VECINOS UNION Y ESFUERZO HUECHURABA NORTE</t>
  </si>
  <si>
    <t>65011833-2</t>
  </si>
  <si>
    <t>CENTRO COMUNITARIO ALEGRIA</t>
  </si>
  <si>
    <t>65995410-9</t>
  </si>
  <si>
    <t>COMITE DE ADELANTO PASAJE BAQUEDANO</t>
  </si>
  <si>
    <t>65024006-5</t>
  </si>
  <si>
    <t>CENTRO GENERAL DE PADRES Y APODERADOS ESCUELA N* 1365 REVERENDO PADRE GUSTAVO LE PAIGE</t>
  </si>
  <si>
    <t>65921370-2</t>
  </si>
  <si>
    <t>AGRUPACION DE MUJERES EN RIESGO SOCIAL</t>
  </si>
  <si>
    <t>65024096-0</t>
  </si>
  <si>
    <t>CENTRO DE PADRES Y APODERADOS INSTITUTO CUMBRE DE CONDORES DE RENCA</t>
  </si>
  <si>
    <t>65571360-3</t>
  </si>
  <si>
    <t>CLUB DEPORTIVO UNION CUMMING</t>
  </si>
  <si>
    <t xml:space="preserve">               ii. Deudores de Incierta recuperación </t>
  </si>
  <si>
    <t xml:space="preserve">c) Información adicional </t>
  </si>
  <si>
    <t>Nota 10. Deterioro Acumulado de Bienes Financieros</t>
  </si>
  <si>
    <t>a) Deterioro de Bienes Financieros Corrientes</t>
  </si>
  <si>
    <t>Deterioro Acumulado de Cuentas por Cobrar</t>
  </si>
  <si>
    <t>Deterioro Acumulado de Inversiones Financieras</t>
  </si>
  <si>
    <t>Deterioro Acumulado de Préstamos Corto Plazo</t>
  </si>
  <si>
    <t>Describir para cada caso la metodología aplicada.</t>
  </si>
  <si>
    <t>Saldo al 31-12-2023</t>
  </si>
  <si>
    <t>Aumentos periodo 2024</t>
  </si>
  <si>
    <t>Disminuciones periodo 2024</t>
  </si>
  <si>
    <t>Saldo al 31-12-2024</t>
  </si>
  <si>
    <t>b) Deterioro de Bienes Financieros No Corrientes</t>
  </si>
  <si>
    <t xml:space="preserve">Deterioro Acumulado de Deudores de Incierta Recuperación </t>
  </si>
  <si>
    <t xml:space="preserve">Deterioro Acumulado de Préstamos Largo Plazo </t>
  </si>
  <si>
    <t xml:space="preserve"> Deterioro Acumulado de Otros Bienes Financieros</t>
  </si>
  <si>
    <t>Posterior al desarrollo de la tabla, describir, de ser el caso, los indicios de deterioro y la metodología aplicada para su determinación.</t>
  </si>
  <si>
    <t>SENDA no presenta Deterioro Acumulado de Bienes Financieros del Activo Corriente para los años 2023-2024</t>
  </si>
  <si>
    <t xml:space="preserve">Nota 11. Existencias </t>
  </si>
  <si>
    <t>a) Saldos vigentes por clases de existencias</t>
  </si>
  <si>
    <t>Clase de Existencia</t>
  </si>
  <si>
    <t>Existencias de Alimentos y Bebidas (13101)</t>
  </si>
  <si>
    <t>Existencias de Textiles, Vestuario y Calzado (13102)</t>
  </si>
  <si>
    <t>Existencias de Combustibles y Lubricantes (13103)</t>
  </si>
  <si>
    <t>Existencias de Materiales de Uso o Consumo (13104)</t>
  </si>
  <si>
    <t>Productos Terminados para la Venta (13105 y 13109)</t>
  </si>
  <si>
    <t>Existencias de Bienes de Cambio para Terceros (13107)</t>
  </si>
  <si>
    <t>Existencias para la Defensa (13108)</t>
  </si>
  <si>
    <t>Existencias Importadas en Tránsito (13201)</t>
  </si>
  <si>
    <t>Existencias Nacionales en Tránsito (13202)</t>
  </si>
  <si>
    <t>Productos en Proceso (133)</t>
  </si>
  <si>
    <t xml:space="preserve">Subtotal </t>
  </si>
  <si>
    <t>Deterioro de Existencias (134)</t>
  </si>
  <si>
    <t>b) Otra información de las existencias</t>
  </si>
  <si>
    <t>Existencias a valor razonable menos costo de venta</t>
  </si>
  <si>
    <t>Existencias al costo de reposición</t>
  </si>
  <si>
    <t>Existencias reconocidas como gasto durante el ejercicio</t>
  </si>
  <si>
    <t>c) Rebajas y reversiones a las rebajas del valor de las existencias</t>
  </si>
  <si>
    <t>Disminuciones en el valor de las existencias</t>
  </si>
  <si>
    <t>Rebajas de valor de existencias reconocidas como gasto</t>
  </si>
  <si>
    <t>Reversiones a las rebajas de valor de las existencias</t>
  </si>
  <si>
    <t>Revelar los motivos que han producido la reversión de las rebajas de existencias:</t>
  </si>
  <si>
    <t>d) Información adicional</t>
  </si>
  <si>
    <t>Para el período 2024 SENDA no presenta saldos en las cuentas 131 ni 134 relacionadas con Existencias y Deterioro de Existencias. El error contable de la cuenta 13104 Existencias de materiales de uso o consumo por un valor de $88.000 presentado en los EEFF 2023 fue corregido en el ejercicio 2024 por medio de un ajuste a la Apertura informado en Nota 31 de errores.</t>
  </si>
  <si>
    <t>Nota 12. Bienes de Uso</t>
  </si>
  <si>
    <t>a) Indicar los Saldos según el siguiente formato</t>
  </si>
  <si>
    <t>Costo</t>
  </si>
  <si>
    <t>Depreciación
Acumulada</t>
  </si>
  <si>
    <t>Deterioro Acumulado</t>
  </si>
  <si>
    <t>Valor
Libro</t>
  </si>
  <si>
    <t>Terrenos</t>
  </si>
  <si>
    <t>Edificaciones Institucionales</t>
  </si>
  <si>
    <t>Infraestructura Pública</t>
  </si>
  <si>
    <t>Bienes de Uso en Leasing</t>
  </si>
  <si>
    <t>Bienes Concesionados</t>
  </si>
  <si>
    <t>Bienes de Uso en Curso</t>
  </si>
  <si>
    <t>Otros Bienes de Uso</t>
  </si>
  <si>
    <t>b) Bienes de Uso en Curso</t>
  </si>
  <si>
    <t>              i.        Identificación de los bienes en proceso</t>
  </si>
  <si>
    <t xml:space="preserve">Valor Libro </t>
  </si>
  <si>
    <t>Bienes de Uso por Incorporar (145)</t>
  </si>
  <si>
    <t>Costos de Inversión (161)</t>
  </si>
  <si>
    <t>              ii.        Proyectos</t>
  </si>
  <si>
    <t xml:space="preserve">Indicar los 10 principales proyectos registrados en cuenta 16102, de forma decreciente (Monto), según el siguiente formato:
</t>
  </si>
  <si>
    <t>Código BIP</t>
  </si>
  <si>
    <t>Nombre proyecto</t>
  </si>
  <si>
    <t>31-12-2024, Valor libro en M$ (miles de pesos)</t>
  </si>
  <si>
    <t xml:space="preserve">Resto </t>
  </si>
  <si>
    <t>Cantidad total de Proyectos al 2024</t>
  </si>
  <si>
    <t xml:space="preserve">   iii.        Bienes de Uso por Incorporar</t>
  </si>
  <si>
    <t xml:space="preserve">Indicar los 10 principales proyectos de forma decreciente (Monto), según el siguiente formato:
</t>
  </si>
  <si>
    <t xml:space="preserve">Nombre de Cuenta </t>
  </si>
  <si>
    <t>Descripción del bien</t>
  </si>
  <si>
    <t>Resto</t>
  </si>
  <si>
    <t>Cantidad total de Bienes de Uso por Incorporar al 2024</t>
  </si>
  <si>
    <t>c) Otros Bienes de Uso</t>
  </si>
  <si>
    <t>Depreciación Acumulada</t>
  </si>
  <si>
    <t>Valor Libro</t>
  </si>
  <si>
    <t>Vehículos (14105)</t>
  </si>
  <si>
    <t>Máquinas y Equipos (14102, 14104, 14112)</t>
  </si>
  <si>
    <t>Herramientas (14107)</t>
  </si>
  <si>
    <t>Equipos Computacionales y de Comunicaciones (14108, 14109)</t>
  </si>
  <si>
    <t>Muebles y Enseres (14106)</t>
  </si>
  <si>
    <t>Bienes adquiridos para otras entidades (18102)</t>
  </si>
  <si>
    <t>Otros Bienes (14110, 14113,14114 y 14199, subgrupo 146)</t>
  </si>
  <si>
    <t xml:space="preserve">d) Movimiento de los Bienes de Uso </t>
  </si>
  <si>
    <t>Saldo al 01-01-2024</t>
  </si>
  <si>
    <t>Adiciones</t>
  </si>
  <si>
    <t>Retiros/Bajas</t>
  </si>
  <si>
    <t>Ajustes</t>
  </si>
  <si>
    <t>Traspasos</t>
  </si>
  <si>
    <t>Saldo Bruto 31-12-2024</t>
  </si>
  <si>
    <t>Depreciacion Acumulada año Anterior</t>
  </si>
  <si>
    <t>Depreciación del Ejercicio</t>
  </si>
  <si>
    <t>Total Depreciación Acumulada</t>
  </si>
  <si>
    <t>Deterioro Acumulado año Anterior</t>
  </si>
  <si>
    <t>Deterioro del Ejercicio</t>
  </si>
  <si>
    <t>Total Deterioro Acumulado</t>
  </si>
  <si>
    <t>Saldo Neto al 31-12-2024</t>
  </si>
  <si>
    <t>Saldo al 01/01/2023</t>
  </si>
  <si>
    <t>Retiros/bajas</t>
  </si>
  <si>
    <t>Saldo bruto 31/12/2023</t>
  </si>
  <si>
    <t>Depreciación Acumulada año Anterior</t>
  </si>
  <si>
    <t>Depreciación del ejercicio</t>
  </si>
  <si>
    <t>Deterioro Acumulado año anterior</t>
  </si>
  <si>
    <t>Deterioro del ejercicio</t>
  </si>
  <si>
    <t>Saldo neto al 31/12/2023</t>
  </si>
  <si>
    <t>e) Otra información relevante sobre los Bienes de Uso</t>
  </si>
  <si>
    <t>Cantidad</t>
  </si>
  <si>
    <t xml:space="preserve"> Cantidad </t>
  </si>
  <si>
    <t>Bienes entregados comodato</t>
  </si>
  <si>
    <t xml:space="preserve">Bienes totalmente depreciados o deteriorados en uso </t>
  </si>
  <si>
    <t>Bienes retirados de su uso activo</t>
  </si>
  <si>
    <t>Bienes temporalmente ociosos</t>
  </si>
  <si>
    <t>Bienes sujetos a restricciones de titularidad</t>
  </si>
  <si>
    <t>Bienes sujetos a compromisos de adquisición</t>
  </si>
  <si>
    <t>Valor de compensaciones recibidas de terceros</t>
  </si>
  <si>
    <t>Indicar los 10 principales Bienes de Uso entregados en comodato, de forma decreciente (Monto), según el siguiente formato:</t>
  </si>
  <si>
    <t xml:space="preserve">Bien de Uso </t>
  </si>
  <si>
    <t>Entidad receptora del 
comodato</t>
  </si>
  <si>
    <t>31-12-2024, Valor libro en M$ (miles de
 pesos)</t>
  </si>
  <si>
    <t>Cantidad total de Bienes de Uso entregados en comodato al 2024</t>
  </si>
  <si>
    <t>f) Deterioro de Bienes de Uso</t>
  </si>
  <si>
    <t>              i.        Información General:</t>
  </si>
  <si>
    <t>Clase de activo afectado por pérdida de deterioro de valor y reversiones</t>
  </si>
  <si>
    <t>Cuentas de ingresos o gastos patrimoniales afectadas</t>
  </si>
  <si>
    <t xml:space="preserve">31-12-2023, en M$ (miles de pesos) </t>
  </si>
  <si>
    <t>              ii.        En el caso de pérdidas o deterioros materiales reconocidos o revertidos durante el período:</t>
  </si>
  <si>
    <t>Sucesos o Circunstancias que han llevado al reconocimiento o la reversión de la pérdida por deterioro</t>
  </si>
  <si>
    <t>31-12-2023, en M$ (miles de 
pesos)</t>
  </si>
  <si>
    <t>            iii.        En el caso de pérdidas o deterioros no materiales reconocidos o revertidos durante el período</t>
  </si>
  <si>
    <t>g) Información adicional</t>
  </si>
  <si>
    <t>Los bienes de Uso de SENDA para el ejercicio 2024 presentaron un aumento considerable de un 5,81% considerando como base su ejercicio anterior 2023, este aumento incluye los bienes adquiridos en el ejercicio 2024 por un valor de $146.821.910.- ,  además de bienes de años anteriores encontrados por la Unidad de Logistica por $ 63.969.286.- y por último la baja de 161 bienes solicitados por la misma Unidad de Logística y valorizados en $ 111.606.746.- 
En cuanto a la Depreciación Acumulada se actualizó la totalidad de bienes adquiridos y contabilizados al 31/12/2024 por un valor de $116.945.687.-  y se rebajaron los bienes dados de baja por $74.178.279.-
Los Folios SIGFE contabilizados son 6879 - 6883 - 6884 - 6886</t>
  </si>
  <si>
    <t>Nota 13. Costo de Estudios y Programas</t>
  </si>
  <si>
    <t xml:space="preserve">a) Costo de Estudios Básicos </t>
  </si>
  <si>
    <t>31-12-2024, en M$ 
(miles de pesos)</t>
  </si>
  <si>
    <t>31-12-2023, en M$ 
(miles de pesos)</t>
  </si>
  <si>
    <t xml:space="preserve">1610199 Costos Acumulados de Estudios Básicos </t>
  </si>
  <si>
    <t xml:space="preserve">1619901 Aplicación a Gastos de Estudios Básicos </t>
  </si>
  <si>
    <t>lndicar los 10 principales Estudios de forma decreciente (Monto), según el siguiente formato:</t>
  </si>
  <si>
    <t xml:space="preserve">Nombre del Estudio </t>
  </si>
  <si>
    <t>31-12-2024, Valor libro en 
M$ (miles de pesos)</t>
  </si>
  <si>
    <t>Cantidad total de Estudios al 2024</t>
  </si>
  <si>
    <t>b) Costo de Programas</t>
  </si>
  <si>
    <t xml:space="preserve">1610399 Costos Acumulados de Programas de Inversión </t>
  </si>
  <si>
    <t xml:space="preserve">1619903 Aplicación a Gastos de Programas de 
Inversión </t>
  </si>
  <si>
    <t>lndicar los 10 principales Programas de forma decreciente (Monto), según el siguiente formato:</t>
  </si>
  <si>
    <t>Nombre del Programa</t>
  </si>
  <si>
    <t>Cantidad total de Programas al 2024</t>
  </si>
  <si>
    <t>Nota 14. Activos Intangibles</t>
  </si>
  <si>
    <t>a) Indicar saldo vigente según el siguiente formato:</t>
  </si>
  <si>
    <t>Amortización Acumulada</t>
  </si>
  <si>
    <t>Programas y Licencias Computacionales</t>
  </si>
  <si>
    <t>Sistemas de Información</t>
  </si>
  <si>
    <t>Páginas WEB</t>
  </si>
  <si>
    <t>Patentes y Derechos de Autor</t>
  </si>
  <si>
    <t>Otros Bienes Intangibles</t>
  </si>
  <si>
    <t>b) Indicar la siguiente información:</t>
  </si>
  <si>
    <t>              i.        En el caso de bienes con vida útil indefinida:</t>
  </si>
  <si>
    <t>lndicar los 5 principales de forma decreciente (Monto), según el siguiente formato:</t>
  </si>
  <si>
    <t>N° de Cuenta</t>
  </si>
  <si>
    <t>Indicar el tipo de Activo Intangible</t>
  </si>
  <si>
    <t>Razones de determinación de vida útil indefinida</t>
  </si>
  <si>
    <t>SISTRAT</t>
  </si>
  <si>
    <t xml:space="preserve">Sistema de información creado por Desarrollo Interno de SENDA		</t>
  </si>
  <si>
    <t>SIDOC</t>
  </si>
  <si>
    <t>Cero</t>
  </si>
  <si>
    <t>VAIS</t>
  </si>
  <si>
    <t>SISPREV</t>
  </si>
  <si>
    <t>Cantidad total de Intangibles con vida útil indefinida al 2024</t>
  </si>
  <si>
    <t>Sistema de información creado por Desarrollo Interno de SENDA</t>
  </si>
  <si>
    <t>Cantidad total de Intangibles con vida útil indefinida al 2023</t>
  </si>
  <si>
    <t>            ii.        En el caso de activos intangibles significativos:</t>
  </si>
  <si>
    <t xml:space="preserve">Período restante de amortización </t>
  </si>
  <si>
    <t>Licencia antivirus</t>
  </si>
  <si>
    <t>22 meses</t>
  </si>
  <si>
    <t>PaesslePRTG 1000</t>
  </si>
  <si>
    <t>20 meses</t>
  </si>
  <si>
    <t>Cantidad total de Activos Intangibles al 2024</t>
  </si>
  <si>
    <t>LIcencias Antivirus</t>
  </si>
  <si>
    <t>11 meses</t>
  </si>
  <si>
    <t>32 meses</t>
  </si>
  <si>
    <t>Cantidad total de Activos Intangibles al 2023</t>
  </si>
  <si>
    <t>            iii.        Respecto de adquisiciones de activos a través de una transacción sin contraprestación,
                        registrados inicialmente al valor razonable</t>
  </si>
  <si>
    <t>Valor Razonable</t>
  </si>
  <si>
    <t>c) Movimiento de los Activos Intangibles</t>
  </si>
  <si>
    <t>Generados Internamente</t>
  </si>
  <si>
    <t>Adquiridos separadamente</t>
  </si>
  <si>
    <t>Páginas Web</t>
  </si>
  <si>
    <t>Otros Activos Intangibles</t>
  </si>
  <si>
    <t>Incrementos</t>
  </si>
  <si>
    <t>Retiros / bajas</t>
  </si>
  <si>
    <t>Saldo bruto 31-12-2024</t>
  </si>
  <si>
    <t>Amortización Acumulada año anterior</t>
  </si>
  <si>
    <t>Amortización del ejercicio</t>
  </si>
  <si>
    <t>Total Amortización Acumulada</t>
  </si>
  <si>
    <t>Saldo neto al 31-12-2024</t>
  </si>
  <si>
    <t>Saldo bruto 31-12-2023</t>
  </si>
  <si>
    <t>Saldo neto al 31-12-2023</t>
  </si>
  <si>
    <t>d) Otra información relevante sobre los Activos Intangibles</t>
  </si>
  <si>
    <t xml:space="preserve"> Cantidad</t>
  </si>
  <si>
    <t xml:space="preserve">Valor libro </t>
  </si>
  <si>
    <t>Activos Intangibles con restricciones de titularidad</t>
  </si>
  <si>
    <t>Activos Intangibles dejados en garantías</t>
  </si>
  <si>
    <t>Activos sujetos a compromisos de adquisición</t>
  </si>
  <si>
    <t>Valor agregado de los desembolsos por investigación y desarrollo reconocidos como gasto durante el periodo</t>
  </si>
  <si>
    <t>e) Información adicional</t>
  </si>
  <si>
    <t>Los bienes intangibles del Servicio Nacional para la Prevención y Rehabilitación del Consumo de Drogas y Alcohol  se componen un 48,84% por sistemas de desarrollo interno elaborados por el Área de Tecnología de la Información y que continuamente son revisados y actualizados por los mismos. El resto corresponde a activos adquiridos de privados que otorgan eficiencia en el funcionamiento del Servicio en las áreas informaticas.</t>
  </si>
  <si>
    <t>Nota 15. Propiedades de Inversión</t>
  </si>
  <si>
    <t>a) Indicar saldo vigente:</t>
  </si>
  <si>
    <t>Edificaciones de Inversión</t>
  </si>
  <si>
    <t>Terrenos de Inversión</t>
  </si>
  <si>
    <t>b) Movimiento de Propiedades de Inversión.</t>
  </si>
  <si>
    <t>Saldo al 01/01/2024</t>
  </si>
  <si>
    <t xml:space="preserve">Depreciación </t>
  </si>
  <si>
    <t xml:space="preserve">Deterioro </t>
  </si>
  <si>
    <t>Saldo neto al 31/12/2024</t>
  </si>
  <si>
    <t>c) Resultados de las Propiedades de Inversión</t>
  </si>
  <si>
    <t xml:space="preserve">Monto </t>
  </si>
  <si>
    <t>Monto</t>
  </si>
  <si>
    <t>Ingresos por arriendos</t>
  </si>
  <si>
    <t>Gastos de operación que generaron ingresos</t>
  </si>
  <si>
    <t xml:space="preserve">Gastos de operación de Propiedades de Inversión que no generaron ingresos </t>
  </si>
  <si>
    <t>d) Deterioro de Propiedades de Inversión</t>
  </si>
  <si>
    <t>Indicios de deterioro y metodología aplicada</t>
  </si>
  <si>
    <t>e) Obligaciones Contractuales</t>
  </si>
  <si>
    <t>Obligaciones contractuales</t>
  </si>
  <si>
    <t>f) Información adicional</t>
  </si>
  <si>
    <t>Nota 16. Agricultura</t>
  </si>
  <si>
    <t xml:space="preserve">a) Detallar los saldos de acuerdo con el siguiente formato </t>
  </si>
  <si>
    <t>Plantas, Árboles y/o Bosques</t>
  </si>
  <si>
    <t>Animales Vivos</t>
  </si>
  <si>
    <t>b) Identificación de los activos y su información</t>
  </si>
  <si>
    <t>La entidad deberá proporcionar la información relativa a los activos biológicos y productos agrícola.</t>
  </si>
  <si>
    <t>c) Resultados obtenidos de un producto agrícola del período</t>
  </si>
  <si>
    <t xml:space="preserve"> </t>
  </si>
  <si>
    <t>La entidad deberá proporcionar información sobre las mediciones no financieras o estimaciones de las cantidades físicas del resultado de un producto agrícola del período.</t>
  </si>
  <si>
    <t>d) Activos medidos según modelo de costo</t>
  </si>
  <si>
    <t>Se deberá identificar cuáles son los activos para los cuales no puede ser medido fiablemente su valor razonable.</t>
  </si>
  <si>
    <t>Activo Biológico o Producto Biológico</t>
  </si>
  <si>
    <t xml:space="preserve">Nota 17. Otros Activos No Corrientes </t>
  </si>
  <si>
    <t>a) Detrimentos</t>
  </si>
  <si>
    <t>31-12-2024, en M$   (miles de pesos)</t>
  </si>
  <si>
    <t xml:space="preserve">Detrimentos de Recursos Disponibles </t>
  </si>
  <si>
    <t>Deudores Detrimentos Patrimonial 
Fondos</t>
  </si>
  <si>
    <t>Detrimentos de Bienes</t>
  </si>
  <si>
    <t>b) Detrimento de Fondos</t>
  </si>
  <si>
    <t>c) Detrimento de Bienes</t>
  </si>
  <si>
    <t>d) Deudores Detrimento Patrimonial Fondos</t>
  </si>
  <si>
    <t>La entidad debe detallar los 10 principales deudores de forma decreciente (Monto), en el siguiente formato:</t>
  </si>
  <si>
    <t>Resto deudores</t>
  </si>
  <si>
    <t>Cantidad total de 
Deudores al 31/12/2024</t>
  </si>
  <si>
    <t>Nota 18. Depósitos de Terceros</t>
  </si>
  <si>
    <t>a) Detalle de cuentas en el siguente formato:</t>
  </si>
  <si>
    <t>Del año</t>
  </si>
  <si>
    <t>Anticipos de Clientes</t>
  </si>
  <si>
    <t>Garantías Recibidas</t>
  </si>
  <si>
    <t>Administración de Fondos</t>
  </si>
  <si>
    <t>Aplicación de Fondos en Administración</t>
  </si>
  <si>
    <t>Depósitos Previsionales</t>
  </si>
  <si>
    <t>Recaudación del Sistema Financiero Pendientes de Aplicación</t>
  </si>
  <si>
    <t>Recaudación de Terceros Pendientes de Aplicación</t>
  </si>
  <si>
    <t>Fluctuación de Cambios – Acreedor</t>
  </si>
  <si>
    <t>b) Detalle los acreedores en el siguiente formato:</t>
  </si>
  <si>
    <t>21405 Administración de Fondos</t>
  </si>
  <si>
    <t>62000420-0</t>
  </si>
  <si>
    <t>SUBSECRETARIA DE LA NIÑEZ</t>
  </si>
  <si>
    <t>72224100-2</t>
  </si>
  <si>
    <t>GOBIERNO REGIONAL DE ANTOFAGASTA</t>
  </si>
  <si>
    <t>Resto de Acreedores</t>
  </si>
  <si>
    <t>Cantidad total de Acreedores 2024</t>
  </si>
  <si>
    <t>72232500-1</t>
  </si>
  <si>
    <t>GOBIERNO REGIONAL DE LA REGION DEL BIO BIO</t>
  </si>
  <si>
    <t>Cantidad total de Acreedores 2023</t>
  </si>
  <si>
    <t>11405 Aplicación de Fondos en Administración</t>
  </si>
  <si>
    <t>69010100-9</t>
  </si>
  <si>
    <t>Municipalidad de Arica</t>
  </si>
  <si>
    <t>69251100-K</t>
  </si>
  <si>
    <t>Municipalidad de Camiña</t>
  </si>
  <si>
    <t>69020200-K</t>
  </si>
  <si>
    <t>Municipalidad de Calama</t>
  </si>
  <si>
    <t>69030200-4</t>
  </si>
  <si>
    <t>Municipalidad de Copiapó</t>
  </si>
  <si>
    <t>69040100-2</t>
  </si>
  <si>
    <t>Municipalidad de La Serena</t>
  </si>
  <si>
    <t>69040300-5</t>
  </si>
  <si>
    <t>Municipalidad de Coquimbo</t>
  </si>
  <si>
    <t>69060900-2</t>
  </si>
  <si>
    <t>Municipalidad de Valparaiso</t>
  </si>
  <si>
    <t>69073400-1</t>
  </si>
  <si>
    <t>Municipalidad de San Antonio</t>
  </si>
  <si>
    <t>GOBIERNO REGIONAL DEL BIO BIO</t>
  </si>
  <si>
    <t>21406 Depósitos Previsionales</t>
  </si>
  <si>
    <t>61601000-K</t>
  </si>
  <si>
    <t>SUBSECRETARIA DE SALUD PUBLICA</t>
  </si>
  <si>
    <t>21414 Recaudación de Terceros Pendientes de Aplicación</t>
  </si>
  <si>
    <t>99231000-6</t>
  </si>
  <si>
    <t>HDI SEGUROS S.A.</t>
  </si>
  <si>
    <t>96572800-7</t>
  </si>
  <si>
    <t>ISAPRE BANMEDICA S A</t>
  </si>
  <si>
    <t>96856780-2</t>
  </si>
  <si>
    <t>ISAPRE CONSALUD S A</t>
  </si>
  <si>
    <t>96504160-5</t>
  </si>
  <si>
    <t>NUEVA MASVIDA SA</t>
  </si>
  <si>
    <t>65155085-8</t>
  </si>
  <si>
    <t>SEMILLAS DE CAMBIO</t>
  </si>
  <si>
    <t>60805000-0</t>
  </si>
  <si>
    <t>96501450-0</t>
  </si>
  <si>
    <t>ISAPRE CRUZ BLANCA S A</t>
  </si>
  <si>
    <t>76296619-0</t>
  </si>
  <si>
    <t>COLMENA GOLDEN CROSS S.A.</t>
  </si>
  <si>
    <t>70360100-6</t>
  </si>
  <si>
    <t>ASOCIACION CHILENA DE SEGURIDAD</t>
  </si>
  <si>
    <t>El saldo acumulado en la cuenta contable 21414 "Recaudacion de terceros pendientes de aplicacion", para el ejercicio 2024 se incrementó en menor medida respecto del año 2023, lo cual se debe principalmente a cobros de garantías por proyectos no rendidios y/o con observaciones.
En el ejercicio 2025 se está gestionando en conjunto con las distintas Áreas involucradas para la regularización de los principales acreedores que conforman esta nota.</t>
  </si>
  <si>
    <t>Nota 19. Deuda Pública</t>
  </si>
  <si>
    <t>a) Deuda Pública Interna</t>
  </si>
  <si>
    <t>Saldo por pagar periodo siguiente
 (Año 2025)</t>
  </si>
  <si>
    <t>Saldo por pagar años siguientes 
(Año 2026 y siguientes)</t>
  </si>
  <si>
    <t>Títulos de Créditos en el País (23101, 23113)</t>
  </si>
  <si>
    <t>Empréstitos Internos (23102,  23114)</t>
  </si>
  <si>
    <t>Créditos de Proveedores Nacionales (23103, 23115)</t>
  </si>
  <si>
    <t>Obligaciones con el Fisco por Administración de Créditos Externos (23108, 23117)</t>
  </si>
  <si>
    <t>Intereses Devengados y no Pagados por Créditos en Administración (23111)</t>
  </si>
  <si>
    <t>Intereses Devengados y no Pagados por Deuda Interna (23112)</t>
  </si>
  <si>
    <t>Saldo por pagar periodo siguiente
 (Año 2024)</t>
  </si>
  <si>
    <t>Saldo por pagar años siguientes 
(Año 2025 y siguientes)</t>
  </si>
  <si>
    <t>Cuenta (código + denominación)</t>
  </si>
  <si>
    <t>Acreedor</t>
  </si>
  <si>
    <t>Tasa Anual</t>
  </si>
  <si>
    <t>Moneda de Origen</t>
  </si>
  <si>
    <t xml:space="preserve">Resto acreedores </t>
  </si>
  <si>
    <t>Cantidad total de acreedores por Deuda Pública Interna al 2024:</t>
  </si>
  <si>
    <t>Cantidad total de acreedores por Deuda Pública Interna al 2023:</t>
  </si>
  <si>
    <t>Adicionalmente se deberá informar sobre garantías constituidas, en el caso que aplique.</t>
  </si>
  <si>
    <t>b) Deuda Pública Externa</t>
  </si>
  <si>
    <t>Saldo por pagar periodo siguiente
(Año 2025)</t>
  </si>
  <si>
    <t>Saldo por pagar años siguientes
(Año 2026 y siguientes)</t>
  </si>
  <si>
    <t>Títulos de Créditos en el Exterior (23201, 23209)</t>
  </si>
  <si>
    <t>Empréstitos de Organismos Internacionales (23202, 23210)</t>
  </si>
  <si>
    <t>Empréstitos de Organismos Gubernamentales (23203, 23211)</t>
  </si>
  <si>
    <t xml:space="preserve">Empréstitos con la Banca Privada Externa (23204, 23212) </t>
  </si>
  <si>
    <t>Créditos de Proveedores Externos (23205, 23213)</t>
  </si>
  <si>
    <t>Intereses Devengados y no Pagados por Deuda Externa (23208)</t>
  </si>
  <si>
    <t>Saldo por pagar periodo siguiente 
(Año 2024)</t>
  </si>
  <si>
    <t>Saldo por pagar años siguientes
(Año 2025 y siguientes)</t>
  </si>
  <si>
    <t xml:space="preserve">Cuenta (código + denominación) </t>
  </si>
  <si>
    <t>Cantidad total de acreedores por Deuda Pública Externa al 2024:</t>
  </si>
  <si>
    <t>Cantidad total de acreedores por Deuda Pública Externa al 2023:</t>
  </si>
  <si>
    <t>Nota 20. Cuentas por Pagar con Contraprestación</t>
  </si>
  <si>
    <t xml:space="preserve">a) Indicar los saldos en el siguiente formato: </t>
  </si>
  <si>
    <t>Hasta 30 días</t>
  </si>
  <si>
    <t>De 31 días a un año</t>
  </si>
  <si>
    <t>Cuentas por Pagar – Gastos en Personal</t>
  </si>
  <si>
    <t>Cuentas por Pagar – Bienes y Servicios de Consumo</t>
  </si>
  <si>
    <t>Cuentas por Pagar – Adquisición de Activos No
 Financieros</t>
  </si>
  <si>
    <t>Cuentas por Pagar – Adquisición de Activos
Financieros</t>
  </si>
  <si>
    <t xml:space="preserve">Cuentas por Pagar – Iniciativas de Inversión </t>
  </si>
  <si>
    <t>Cuentas por Pagar – Préstamos</t>
  </si>
  <si>
    <t>Cuentas por Pagar – Servicio de la Deuda</t>
  </si>
  <si>
    <t>Cuentas por Pagar de Gastos Presupuestarios</t>
  </si>
  <si>
    <t>Los saldos de la cuenta 21521  "Cuentas por pagar – gastos en personal", corresponden a ajustes contables realizados en el mes de febrero y octubre del 2024, los cuales se subsanaron en el mes de enero 2025. 
Las cuentas contables 21522 y 21529, reflejan saldos que corresponden a DTE´s contabilizados en sigfe el mes de diciembre y que fueron traspasados como deuda flotante para el ejercício 2025.
 En cuanto a la cuenta contable 21534 lo compone deuda flotante que no fué regularizada en el ejercicio operado, aquí existen errores contables, contabilizaciones duplicadas y notas de crédito que fueron efectuadas en diferentes períodos contables. Todo esto fue analizado durante enero 2025 y posteriormente regularizado, logrando rebajar esa cuenta en un 72%.
Finalmente la cuenta 22192 "Cuentas por Pagar de Gastos Presupuestarios" correspondía a errores contables que se traspasaban como deuda flotante, pero que fueron análizados en conjunto con DIPRES y regularizados durante el mes de enero 2025 mediante un ajuste a la apertura que se reflejará en los EEFF 2025.</t>
  </si>
  <si>
    <t>Nota 21. Cuentas por Pagar sin Contraprestación</t>
  </si>
  <si>
    <t>a) Indicar los saldos en el siguiente formato:</t>
  </si>
  <si>
    <t>Cuentas por Pagar – Prestaciones de Seguridad Social</t>
  </si>
  <si>
    <t>Cuentas por Pagar – Transferencias Corrientes</t>
  </si>
  <si>
    <t>Cuentas por Pagar – Integros al Fisco</t>
  </si>
  <si>
    <t>Cuentas por Pagar – Otros Gastos Corrientes</t>
  </si>
  <si>
    <t>Cuentas por Pagar – Aporte Fiscal Libre</t>
  </si>
  <si>
    <t>Cuentas por Pagar – Aporte Fiscal para el
Servicio de la Deuda</t>
  </si>
  <si>
    <t>Cuentas por Pagar – Transferencias de Capital</t>
  </si>
  <si>
    <t>Otras Cuentas por Pagar de Gastos Previsionales</t>
  </si>
  <si>
    <t>El saldo de la Cuenta Contable 21524 correspondiente a "Cuentas por Pagar – Transferencias Corrientes", del ejercicio contable 2024 se compone de los DTE contabilizados el mes de diciembre y que fueron traspasados como deuda flotante para el ejercicio 2025, cabe señalar que todos estos DTE fueron pagados durante el mes de enero 2025.</t>
  </si>
  <si>
    <t>Nota 22. Provisiones</t>
  </si>
  <si>
    <t>a) Indicar los saldos vigentes según el siguiente formato:</t>
  </si>
  <si>
    <t>Provisión por Impuesto a la Renta (22404)</t>
  </si>
  <si>
    <t>Provisiones por Juicios (22405 y 22408)</t>
  </si>
  <si>
    <t>Provisión por Desmantelamiento y/o Rehabilitación (22406 y 22409)</t>
  </si>
  <si>
    <t>Otras Provisiones (22407 y 22410)</t>
  </si>
  <si>
    <t>b) Movimiento de las Provisiones</t>
  </si>
  <si>
    <t>Provisión por Impuesto a la Renta</t>
  </si>
  <si>
    <t>Provisiones por Juicios</t>
  </si>
  <si>
    <t>Provisión por Desmantelamiento y/o Rehabilitación</t>
  </si>
  <si>
    <t>Otras Provisiones</t>
  </si>
  <si>
    <t>Saldo inicial al 01/01/2024</t>
  </si>
  <si>
    <t>Incremento por nuevas provisiones</t>
  </si>
  <si>
    <t>Incremento de provisiones existentes</t>
  </si>
  <si>
    <t>Provisión utilizada</t>
  </si>
  <si>
    <t>Ajustes por cambio de estimaciones</t>
  </si>
  <si>
    <t>Reversión de provisiones</t>
  </si>
  <si>
    <t>Otros incrementos (decrementos)</t>
  </si>
  <si>
    <t>Total cambios</t>
  </si>
  <si>
    <t>Saldo Final al 31/12/2024</t>
  </si>
  <si>
    <t>c) Otra información de las Provisiones</t>
  </si>
  <si>
    <t>La entidad deberá describir la composición de cada cuenta de provisión.</t>
  </si>
  <si>
    <t>Las Provisiones de SENDA para el ejercicio 2024 se componen de dos provisiones por Juicios a Corto Plazo por           $ 59.172.621.- los cuales fueron evaluados por la División de Jurídica con una probabilidad mayor o igual al 50% de entregar recursos por esas causas judiciales, los RIT/Roles de los demandantes son T-585-2024, O-237-2024 y Laboral-Cobranza 1064-2024 identificados e informados por la misma División en el MEMO-1492/24.</t>
  </si>
  <si>
    <t>Nota 23. Beneficios a los Empleados</t>
  </si>
  <si>
    <t>a) Provisiones por Beneficios a los Empleados</t>
  </si>
  <si>
    <t>Provisiones por Desahucio</t>
  </si>
  <si>
    <t>Provisión por Incentivo al Retiro</t>
  </si>
  <si>
    <t>Provisión por Retiro Anticipado</t>
  </si>
  <si>
    <t>Otras Provisiones por Beneficios a los Empleados</t>
  </si>
  <si>
    <t>Provisión por Indemnización de Alta Dirección Pública</t>
  </si>
  <si>
    <t>Provisión Vacaciones Código del Trabajo</t>
  </si>
  <si>
    <t>Describir por cada provisión la naturaleza de la obligación, la metodología para su valorización y el momento previsible en el tiempo en que se producirá su liquidación y cualquier incertidumbre sobre el monto o el vencimiento.</t>
  </si>
  <si>
    <t>Descripción de provisiones</t>
  </si>
  <si>
    <t xml:space="preserve">La naturaleza de las provisiones de SENDA en lo que respecta a la NICSP de Beneficios a los Empleados está directamente relacionada con:
Provisiones por incentivo al Retiro (jubilados ley 19.882) 
Provisiones por incentivo al Retiro (jubilados ley 20.984) 
Provisiones por Retiro Anticipado Alta Dirección Pública (ley 19.882 art. 35 en adelante)
La valorización de los saldos de las cuentas involucradas son confeccionadas por la Unidad de Remuneraciones perteneciente al Área de Gestión de Personas de SENDA.
En el ejercicio 2024 se corrigió la contabilización errónea de provisión por desahucio a corto y largo plazo, ya que correspondía a 22605 provisiones por retiro anticipado a corto plazo. </t>
  </si>
  <si>
    <t>b) Gastos en personal</t>
  </si>
  <si>
    <t>Cuenta</t>
  </si>
  <si>
    <t>Personal de Planta</t>
  </si>
  <si>
    <t>Personal de Contrata</t>
  </si>
  <si>
    <t>Personal a Honorarios</t>
  </si>
  <si>
    <t>Otros Gastos en Personal</t>
  </si>
  <si>
    <t>c) Planes de Aportaciones Definidas</t>
  </si>
  <si>
    <t>Monto reconocido como gasto</t>
  </si>
  <si>
    <t>d) Planes de Beneficios Definidos</t>
  </si>
  <si>
    <t>Descripción de los diferentes planes</t>
  </si>
  <si>
    <t>              i.        Movimiento de los beneficios</t>
  </si>
  <si>
    <t>Presentar el movimiento del valor presente de las obligaciones según el siguiente formato:</t>
  </si>
  <si>
    <t>Costo de servicios del periodo</t>
  </si>
  <si>
    <t>Costo por intereses</t>
  </si>
  <si>
    <t>Costo de servicios pasados</t>
  </si>
  <si>
    <t>Aportaciones efectuadas por participantes</t>
  </si>
  <si>
    <t>Variaciones a la tasa de cambio</t>
  </si>
  <si>
    <t>Beneficios pagados</t>
  </si>
  <si>
    <t>Combinaciones de entidades</t>
  </si>
  <si>
    <t>Disminuciones</t>
  </si>
  <si>
    <t>Liquidaciones</t>
  </si>
  <si>
    <t>Saldo al final del periodo</t>
  </si>
  <si>
    <t>Presentar el movimienio del valor razonable de las obligaciones, según el siguiente formato:</t>
  </si>
  <si>
    <t>Activos</t>
  </si>
  <si>
    <t>Reembolsos</t>
  </si>
  <si>
    <t>Rendimiento esperado para activos del plan</t>
  </si>
  <si>
    <t>Ganancias y pérdidas actuariales</t>
  </si>
  <si>
    <t>Variaciónes a la tasa de cambio</t>
  </si>
  <si>
    <t>Aportes efectuados por el empleador</t>
  </si>
  <si>
    <t>Aportes efectuados por los participantes</t>
  </si>
  <si>
    <t>Beneficios Pagados</t>
  </si>
  <si>
    <t>              ii.        Estado de financiamiento de beneficios</t>
  </si>
  <si>
    <t>Planes sin financiar</t>
  </si>
  <si>
    <t>Planes total o parcialmente financiados</t>
  </si>
  <si>
    <t>              iii.        Beneficios al personal reconocidos en el Estado de Resultados</t>
  </si>
  <si>
    <t>Partida que la Incluye en Estado de Resultados</t>
  </si>
  <si>
    <t>Costo de los servicios</t>
  </si>
  <si>
    <t>Rendimiento esperado para los activos del plan</t>
  </si>
  <si>
    <t>Rendimiento esperado de cualquier derecho de reembolso reconocido como un activo</t>
  </si>
  <si>
    <t>Costo de los servicios pasados</t>
  </si>
  <si>
    <t>Efecto de disminución o liquidación</t>
  </si>
  <si>
    <t xml:space="preserve">Para los gastos de Personal  de Planta y contrata se consideraron el aporte institucional otorgado por SENDA al Servicio de bienestar  por cada funcionario afiliado durante el año. Monto que asciende a los 1.900M para el personal de planta y de 37.442M para el personal de contrata.-
Para el apartado "Otros Gastos en Personal" se consideró el gasto asociado al pago del honorario adicional del mes de septiembre a los asesores/as honorarios que de acuerdo a ley 21724 que concede aguinaldos y otros beneficios. Este monto presenta una baja respecto a su año anterior debido a que por instrucción de la Dirección de Presupuesto no se autorizó el pago del reajuste durante el período 2024, siendo pagado en el ejercicio 2025. </t>
  </si>
  <si>
    <t>Nota 24. Arrendamientos</t>
  </si>
  <si>
    <t>a) 	Detallar los saldos en el siguiente formato:</t>
  </si>
  <si>
    <t>Acreedores por Leasing a Corto Plazo</t>
  </si>
  <si>
    <t>Acreedores por Leasing – Intereses</t>
  </si>
  <si>
    <t>Intereses Diferidos por Leasing a Corto Plazo</t>
  </si>
  <si>
    <t>Acreedores por Leasing a Largo Plazo</t>
  </si>
  <si>
    <t>Intereses Diferidos por Leasing a Largo Plazo</t>
  </si>
  <si>
    <t>b) Arrendatarios deberán revelar lo siguiente:</t>
  </si>
  <si>
    <t>i.        Arrendamientos Financieros</t>
  </si>
  <si>
    <t>Leasing o Leaseback</t>
  </si>
  <si>
    <t>Valor Neto</t>
  </si>
  <si>
    <t>Pagos futuros del arrendamiento financiero:</t>
  </si>
  <si>
    <t>Valor Presente</t>
  </si>
  <si>
    <t>Menor a un año</t>
  </si>
  <si>
    <t>Posterior a un año pero menor a cinco años</t>
  </si>
  <si>
    <t>Más de cinco años</t>
  </si>
  <si>
    <t>ii.        Arrendamientos Operativos</t>
  </si>
  <si>
    <t>Pagos futuros del arrendamiento operativo:</t>
  </si>
  <si>
    <t>c) Arrendadores deberán revelar lo siguiente</t>
  </si>
  <si>
    <t>i.        Arrendamientos Operativos</t>
  </si>
  <si>
    <t>d) Identificación general de los contratos</t>
  </si>
  <si>
    <t>i.        Arrendatario</t>
  </si>
  <si>
    <t>La entidad deberá detallar los 10 principales coniratos vigentes para el año 2024, ordenados de forma decreciente (monto):</t>
  </si>
  <si>
    <t>Identificación de contrato</t>
  </si>
  <si>
    <t>Arrendatario</t>
  </si>
  <si>
    <t>Monto Contrato
En M$ (miles de pesos)</t>
  </si>
  <si>
    <t>Descripción</t>
  </si>
  <si>
    <t>Senda Nacional P6</t>
  </si>
  <si>
    <t>83.164.900-3 Inmobiliaria Bureo S.A.</t>
  </si>
  <si>
    <t>Agustinas 1235 Santiago</t>
  </si>
  <si>
    <t>Senda Nacional P7</t>
  </si>
  <si>
    <t>Senda Nacional P9</t>
  </si>
  <si>
    <t>DR Los Lagos</t>
  </si>
  <si>
    <t>76.409.851-K Inmobiliaria Power Center Ltda</t>
  </si>
  <si>
    <t>uan Soler Manfredini	41	Puerto Montt</t>
  </si>
  <si>
    <t>DR Biobío</t>
  </si>
  <si>
    <t>77.485.820-2  Inmobiliaria e Inv. Hugo Díaz Montalba E.I.R.L</t>
  </si>
  <si>
    <t>San Martín	290	Concepción</t>
  </si>
  <si>
    <t>DR Metropolitana</t>
  </si>
  <si>
    <t>79.810.890-5 Inmobiliaria Kiber Ltda.</t>
  </si>
  <si>
    <t>Paseo Ahumada	370	Santiago</t>
  </si>
  <si>
    <t xml:space="preserve">DR Tarapacá </t>
  </si>
  <si>
    <t>78.326.390-4 Soc. Inv. E Inmob. Rodriguez y CIA Ltda.</t>
  </si>
  <si>
    <t>Orella 	201	Iquique</t>
  </si>
  <si>
    <t>DR Atacama</t>
  </si>
  <si>
    <t>76.198.297-4 Inmobiliaria y Constructora Don Elías S.A.</t>
  </si>
  <si>
    <t>Chacabuco	681	Copiapó</t>
  </si>
  <si>
    <t>DR La Araucanía</t>
  </si>
  <si>
    <t>76.071.670-7 Sociedad de Inversiones Alto Rapel Ltda.</t>
  </si>
  <si>
    <t>Arturo Prat	620	Temuco</t>
  </si>
  <si>
    <t>DR Ñuble</t>
  </si>
  <si>
    <t>6.991.073-4 Ana María Luisa Vega Monje</t>
  </si>
  <si>
    <t>Carrera	409	Chillán</t>
  </si>
  <si>
    <t>DR Coquimbo</t>
  </si>
  <si>
    <t>77.722.273-2 Inversiones Altamar SPA</t>
  </si>
  <si>
    <t>Gabriel González Videla	2512	La Serena</t>
  </si>
  <si>
    <t>DR Los Ríos</t>
  </si>
  <si>
    <t>5.384.331-K Carlos Herrera Tardon</t>
  </si>
  <si>
    <t>Carlos Anwandter	313	Valdivia</t>
  </si>
  <si>
    <t>Describir las condiciones de cada contrato, tales como el objeto, plazo y tasa de interés.</t>
  </si>
  <si>
    <t>ii.        Arrendador</t>
  </si>
  <si>
    <t>Arrendador</t>
  </si>
  <si>
    <t>SENDA sólo tiene en sus registros arrendamientos operativos por medio de contratos para el funcionamiento de sus oficinas a nivel nacional.
Los pagos futuros de los arrendamientos operativos presentan una disminución considerable de un 3,7% producto de una mala estimación del gasto en el ejercicio 2024, el gasto real fue de M$ 921.406</t>
  </si>
  <si>
    <t>Nota 25. Concesiones</t>
  </si>
  <si>
    <t>a) Detallar los saldos en el siguiente formato:</t>
  </si>
  <si>
    <t>31-12-2023, en M$
 (miles de pesos)</t>
  </si>
  <si>
    <t>Obligaciones de Pago Diferido por 
Concesiones a Corto Plazo</t>
  </si>
  <si>
    <t>Gastos Diferidos por Concesiones a 
Corto Plazo</t>
  </si>
  <si>
    <t>Pasivos por Concesión de Derechos
 a Corto Plazo</t>
  </si>
  <si>
    <t>Obligaciones de Pago Diferido por
 Concesiones a Largo Plazo</t>
  </si>
  <si>
    <t>Gastos Diferidos por Concesiones a 
Largo Plazo</t>
  </si>
  <si>
    <t>Pasivos por Concesión de Derechos
 a Largo Plazo</t>
  </si>
  <si>
    <t>b) Identificación de los acuerdos de concesión, así como derechos, obligaciones y activos.</t>
  </si>
  <si>
    <t>Identifìcacìón de los acuerdos de concesión, así como derechos, obligacÌones y activos. La entidad deberá detallar los 10 principales acuerdos de concesìones en forma decreciente (Monto).</t>
  </si>
  <si>
    <t>Acuerdo significativo o clases de acuerdos</t>
  </si>
  <si>
    <t>Activo o activos asociados</t>
  </si>
  <si>
    <t>Información de detalle</t>
  </si>
  <si>
    <t>c) Otra información relevante de las concesiones</t>
  </si>
  <si>
    <t>Operación</t>
  </si>
  <si>
    <t>Pasivo Financiero</t>
  </si>
  <si>
    <t>Pasivos por Concesión de Derechos</t>
  </si>
  <si>
    <t xml:space="preserve">d) Cambios en acuerdo durante el periodo </t>
  </si>
  <si>
    <t>Acuerdo o clases de acuerdos</t>
  </si>
  <si>
    <t>Detalle de los cambios efectuados</t>
  </si>
  <si>
    <t>SENDA no posee Concesiones</t>
  </si>
  <si>
    <t xml:space="preserve">Nota 26. Otros Pasivos </t>
  </si>
  <si>
    <t>Obligaciones con el Fondo Común Municipal</t>
  </si>
  <si>
    <t>Otras Obligaciones Financieras</t>
  </si>
  <si>
    <t>Acreedores por Ingresos Percibidos en Exceso</t>
  </si>
  <si>
    <t>Documentos Caducados</t>
  </si>
  <si>
    <t>Acreedores</t>
  </si>
  <si>
    <t>Fondos de Terceros</t>
  </si>
  <si>
    <t>IVA – Débito Fiscal</t>
  </si>
  <si>
    <t>Acreedores por Transferencias Reintegrables</t>
  </si>
  <si>
    <t>Convenios Especiales</t>
  </si>
  <si>
    <t>Pasivos por Administración Transitoria de Fondos Previsionales.</t>
  </si>
  <si>
    <t>Patrimonio Negativo Administración de Empresas</t>
  </si>
  <si>
    <t>Facturas por Recibir CENABAST</t>
  </si>
  <si>
    <t>Arriendo de Inmuebles</t>
  </si>
  <si>
    <t>Acreedores por Pagos Provisionales Mensuales</t>
  </si>
  <si>
    <t>Acreedores por Impuesto al Valor Agregado</t>
  </si>
  <si>
    <t>Acreedores por Pagos a Cuenta de Futuras Utilidades</t>
  </si>
  <si>
    <t>Convenio de las Municipalidades por Deuda FCM</t>
  </si>
  <si>
    <t>b) Acreedores por Transferencias Reintegrables</t>
  </si>
  <si>
    <t xml:space="preserve">Saldo de años anteriores </t>
  </si>
  <si>
    <t>Acreedores por Transferencias Corrientes de Otras Entidades Públicas</t>
  </si>
  <si>
    <t>Acreedores por Transferencias de Capital de Otras Entidades Públicas</t>
  </si>
  <si>
    <t>Acreedores por Transferencias Corrientes del Gobierno Central</t>
  </si>
  <si>
    <t>Acreedores por Transferencias de Capital del Gobierno Central</t>
  </si>
  <si>
    <t>Por cada cuenta nivel 2, del plan de cuentas, indicar los 10 mayores acreedores ordenados de forma decreciente (Monto), según el siguiente formato:</t>
  </si>
  <si>
    <t>CUENTA 21409 - Otras Obligaciones Financieras</t>
  </si>
  <si>
    <t>12933430-4</t>
  </si>
  <si>
    <t>LILIANA ACUÑA ANDRADE</t>
  </si>
  <si>
    <t>13357722-K</t>
  </si>
  <si>
    <t>MARJORIE ALZAMORA ROJAS</t>
  </si>
  <si>
    <t>12002412-4</t>
  </si>
  <si>
    <t>PILAR ANDREA CISTERNAS AGUILERA</t>
  </si>
  <si>
    <t>13262902-1</t>
  </si>
  <si>
    <t>CARLOS GLEISNER CARDENAS</t>
  </si>
  <si>
    <t>11691656-8</t>
  </si>
  <si>
    <t>LUIS GUILLERMO SOLIS HERNANDEZ</t>
  </si>
  <si>
    <t xml:space="preserve">Resto de Acreedores </t>
  </si>
  <si>
    <r>
      <rPr>
        <b/>
        <sz val="11"/>
        <color theme="1"/>
        <rFont val="Arial"/>
      </rPr>
      <t>TOTAL</t>
    </r>
    <r>
      <rPr>
        <sz val="11"/>
        <color theme="1"/>
        <rFont val="Arial"/>
      </rPr>
      <t xml:space="preserve"> </t>
    </r>
  </si>
  <si>
    <t>Cantidad total de Acreedores al 2024</t>
  </si>
  <si>
    <r>
      <rPr>
        <b/>
        <sz val="11"/>
        <color theme="1"/>
        <rFont val="Arial"/>
      </rPr>
      <t>TOTAL</t>
    </r>
    <r>
      <rPr>
        <sz val="11"/>
        <color theme="1"/>
        <rFont val="Arial"/>
      </rPr>
      <t xml:space="preserve"> </t>
    </r>
  </si>
  <si>
    <t>Cantidad total de Acreedores al 2023</t>
  </si>
  <si>
    <t>CUENTA 21498 - Otras Obligaciones Financieras</t>
  </si>
  <si>
    <t>72169400-3</t>
  </si>
  <si>
    <r>
      <rPr>
        <b/>
        <sz val="11"/>
        <color theme="1"/>
        <rFont val="Arial"/>
      </rPr>
      <t>TOTAL</t>
    </r>
    <r>
      <rPr>
        <sz val="11"/>
        <color theme="1"/>
        <rFont val="Arial"/>
      </rPr>
      <t xml:space="preserve"> </t>
    </r>
  </si>
  <si>
    <t>CUENTA 21601 - Documentos Caducados</t>
  </si>
  <si>
    <t>15660697-9</t>
  </si>
  <si>
    <t>61976600-8</t>
  </si>
  <si>
    <t>JUZGADO DE GARANTIA DE SANTIAGO</t>
  </si>
  <si>
    <t>8364311-0</t>
  </si>
  <si>
    <t>RODRIGO JAVIER YACONI VALDEBENITO</t>
  </si>
  <si>
    <t>17703172-0</t>
  </si>
  <si>
    <t>JOSE PABLO DEL RIO ARTEAGA</t>
  </si>
  <si>
    <t>11371909-5</t>
  </si>
  <si>
    <t>CELESTINO RAMÓN DÍAZ ZAMORANO</t>
  </si>
  <si>
    <t>19257647-4</t>
  </si>
  <si>
    <t>PAUL MAURICIO CASTRO OLIVARES</t>
  </si>
  <si>
    <t>18081990-8</t>
  </si>
  <si>
    <t>GUSTAVO PATRICIO HERRERA ROJAS</t>
  </si>
  <si>
    <t>7442170-9</t>
  </si>
  <si>
    <t>MARÍA GLORIA ESPINOZA CERDA</t>
  </si>
  <si>
    <t>16890173-9</t>
  </si>
  <si>
    <t>JAVIER ANTONIO SANHUEZA CORNEJO</t>
  </si>
  <si>
    <t>10502278-6</t>
  </si>
  <si>
    <t>JUAN DE DIOS ÁLVAREZ TOLEDO</t>
  </si>
  <si>
    <t>CUENTA 22101 - Acreedores</t>
  </si>
  <si>
    <t>76104517-2</t>
  </si>
  <si>
    <t>MARIANO GONZALEZ MUNOZ PREVENCION Y SALUD MENTAL E.I.R.L.</t>
  </si>
  <si>
    <r>
      <rPr>
        <b/>
        <sz val="11"/>
        <color theme="1"/>
        <rFont val="Arial"/>
      </rPr>
      <t>TOTAL</t>
    </r>
    <r>
      <rPr>
        <sz val="11"/>
        <color rgb="FF000000"/>
        <rFont val="Arial"/>
      </rPr>
      <t xml:space="preserve"> </t>
    </r>
  </si>
  <si>
    <r>
      <rPr>
        <b/>
        <sz val="11"/>
        <color theme="1"/>
        <rFont val="Arial"/>
      </rPr>
      <t>TOTAL</t>
    </r>
    <r>
      <rPr>
        <sz val="11"/>
        <color rgb="FF000000"/>
        <rFont val="Arial"/>
      </rPr>
      <t xml:space="preserve"> </t>
    </r>
  </si>
  <si>
    <t>Nota 27. Activos y Pasivos Contingentes</t>
  </si>
  <si>
    <t>a) Activos Contingentes</t>
  </si>
  <si>
    <t>Indicar los montos estimados vigentes según el siguiente formato:</t>
  </si>
  <si>
    <t>Clases de Activos Contingentes</t>
  </si>
  <si>
    <t>Naturaleza de los Activos Contingentes</t>
  </si>
  <si>
    <t>b) Pasivos Contingentes</t>
  </si>
  <si>
    <t>Clases de Pasivos Contingentes</t>
  </si>
  <si>
    <t xml:space="preserve">Causas Judiciales </t>
  </si>
  <si>
    <t>Naturaleza de los Pasivos Contingentes</t>
  </si>
  <si>
    <t>La naturaleza de los Pasivos Contingentes de SENDA corresponde a causas judiciales informadas por la División de Jurídica en el MEMO-1492/24, el monto total está compuesto por $184.387.996 identificado con una probabilidad inferior al 50% de tener que entregar recursos por parte del Servicio y $171.784.458 informado con una estimación indeterminada.</t>
  </si>
  <si>
    <t xml:space="preserve">Nota 28. Ingresos de Transacciones con Contraprestación </t>
  </si>
  <si>
    <t>a) Indicar la siguiente información, de acuerdo al siguiente detalle:</t>
  </si>
  <si>
    <t>Tipo de Ingreso</t>
  </si>
  <si>
    <t>Prestación de servicios</t>
  </si>
  <si>
    <t>Venta de bienes</t>
  </si>
  <si>
    <t>Por el uso de activos por parte de terceros</t>
  </si>
  <si>
    <t xml:space="preserve">Ingresos producidos por permuta </t>
  </si>
  <si>
    <t>Otros*</t>
  </si>
  <si>
    <t>*Indicar para el caso de Otros una descripción y los montos involucrados, para
ambos periodos.</t>
  </si>
  <si>
    <t xml:space="preserve">Nota 29. Transferencias, Impuestos y Multas </t>
  </si>
  <si>
    <t>a) Detallar los montos de los 5 principales tipos de Ingresos Patrimoniales de transferencias, impuestos y multas según el siguiente formato:</t>
  </si>
  <si>
    <t>Ingresos de transferencias</t>
  </si>
  <si>
    <t>Tipo 1</t>
  </si>
  <si>
    <t>Tipo 2</t>
  </si>
  <si>
    <t>Impuestos</t>
  </si>
  <si>
    <t>Multas</t>
  </si>
  <si>
    <t>Multas y sanciones pecuniarias</t>
  </si>
  <si>
    <t>b) Cobros anticipados</t>
  </si>
  <si>
    <t>La entidad deberá indicar los principales 5 cobros anticipados respecto de las transferencias, impuestos y multas.</t>
  </si>
  <si>
    <t>Detalle de cobros anticipados/ Monto</t>
  </si>
  <si>
    <t xml:space="preserve">c) Pasivos Condonados </t>
  </si>
  <si>
    <t>La entidad deberá indicar los principales 5 pasivos condonados respecto de las transferencias, impuestos y multas.</t>
  </si>
  <si>
    <t>Detalle de pasivos condonados/ Monto</t>
  </si>
  <si>
    <t>El saldo de Multas y Sanciones Pecuniarias corresponde a multas por incumplimientos de contratos de prestaciones de servicios de terceros especificamente a los centros de tratamiento de rehabilitación, durante el año 2024 presentó una disminución de un 30,21% lo que refleja un mayor compromiso y cumplimiento de los servicios entregados por los centros de tratamiento contratados durante el ejercicio 2024.</t>
  </si>
  <si>
    <t xml:space="preserve">Nota 30. Efectos de las Variaciones en los Tipos de Cambio de la Moneda Extranjera </t>
  </si>
  <si>
    <t>a) Revelar las diferencias de cambio reconocidas en resultado, en la siguiente tabla:</t>
  </si>
  <si>
    <t>Diferencias de cambio reconocidas en resultados (*)</t>
  </si>
  <si>
    <t>(*) Con excepción de las procedentes de los instrumentos financieros medidos al valor razonable
con cambios en resultado.</t>
  </si>
  <si>
    <t>Nota 31. Errores</t>
  </si>
  <si>
    <t>a) Indicar los ajustes por corrección de errores de periodos anteriores (movimientos de tipo apertura), según el siguiente formato:</t>
  </si>
  <si>
    <t>N° Folio</t>
  </si>
  <si>
    <t>N° de Cuenta Contable a Nivel 1</t>
  </si>
  <si>
    <t>Nombre de Cuenta</t>
  </si>
  <si>
    <t>Detalle del ajuste</t>
  </si>
  <si>
    <t>Monto del ajuste total por cuenta por efecto neto (*)</t>
  </si>
  <si>
    <t>Anticipos Varios</t>
  </si>
  <si>
    <t>Rebaja anticipo no regularizado por error</t>
  </si>
  <si>
    <t>Resultados Acumulados</t>
  </si>
  <si>
    <t>IVA - Crédito Fiscal</t>
  </si>
  <si>
    <t>Regulariza iva mal contabilizado</t>
  </si>
  <si>
    <t>Otras Existencias de Materiales de Uso o Consumo</t>
  </si>
  <si>
    <t>Regulariza existencias mal contabilizadas</t>
  </si>
  <si>
    <t>Corresponde al gasto comprendido de los errores en iva y existencias</t>
  </si>
  <si>
    <t>(*) Este cuadro debe ser llenado por los efectos netos que se materializaron en cada cuenta, es decir, si una cuenta contable fue ajustada con cargos y abonos, se registrara el efecto neto de todos los ajustes, si los débitos son mayores a los créditos, el monto a registrar será positivo, en caso contrario negativo. (Por ejemplo, débitos 100, créditos 40, el monto a registrar es 60).</t>
  </si>
  <si>
    <t>Naturaleza de los errores del periodo</t>
  </si>
  <si>
    <t>El folio 387 correponde a un error contable del año 2023, originalmente se había creado en 2022 un anticipo del principal 17435116-3, sin embargo en 2023 se creó el deudor para compensar el ingreso nuevamente, ejecutando el ingreso en folio 5278 por segunda vez, lo correcto hubiese sido disminuir el anticipo 1140302 y no haber aumentado el gasto del 2023 dos veces, por esto se rebajó el anticipo 1140302 y el resultado acumulado 31102 del principal relacionado.
El folio 163 corresponde a malas contabilizaciones en facturas que generaron un asiento cargando las cuentas de Iva credito fiscal y existencias, para esto en 2024 se rebajaron ambas cuentas de activo y se disminuyó la cuenta de resultados acumulados 31102 dado que los gastos correspondían a rebajar el resultado acumulado del año anterior.</t>
  </si>
  <si>
    <t>Nota 32. Información Financiera por Segmentos</t>
  </si>
  <si>
    <t>No aplicable para el ejercicio 2024.</t>
  </si>
  <si>
    <t>Nota 33. Información a Revelar sobre Partes Relacionadas</t>
  </si>
  <si>
    <t>a) Partes relacionadas</t>
  </si>
  <si>
    <t>Entidad Controlada</t>
  </si>
  <si>
    <t>Porcentaje Participación</t>
  </si>
  <si>
    <t>Controladora Inmediata</t>
  </si>
  <si>
    <t>Controladora Final</t>
  </si>
  <si>
    <t>b) Transacciones sin condiciones de mercado</t>
  </si>
  <si>
    <t>Se deberá informar sobre transacciones, efectuadas sin condiciones de mercado con entidades controladas, asociadas y negocios conjuntos:</t>
  </si>
  <si>
    <t>              i.        Identificación del vínculo entre partes relacionadas:</t>
  </si>
  <si>
    <t>Entidad</t>
  </si>
  <si>
    <t>RUT</t>
  </si>
  <si>
    <t>Naturaleza de la relación</t>
  </si>
  <si>
    <t>Porcentaje de participación</t>
  </si>
  <si>
    <t>Directo</t>
  </si>
  <si>
    <t>Indirecto</t>
  </si>
  <si>
    <t xml:space="preserve">             ii. Transacciones entre partes relacionadas.</t>
  </si>
  <si>
    <t>Detalle de la transacción</t>
  </si>
  <si>
    <t>31-12-2024 en M$
(miles de pesos)</t>
  </si>
  <si>
    <t>31-12-2023 en M$
(miles de pesos)</t>
  </si>
  <si>
    <t>c) Personal clave de la entidad</t>
  </si>
  <si>
    <t>Remuneración total de la planta directiva</t>
  </si>
  <si>
    <t>Remuneración total de familiares próximos del personal clave que trabajen en la misma entidad</t>
  </si>
  <si>
    <t>Préstamos otorgados al personal clave</t>
  </si>
  <si>
    <t>Nota 34. Inversiones en Asociadas y Negocios Conjuntos</t>
  </si>
  <si>
    <t xml:space="preserve">a) Identificación de asociadas  </t>
  </si>
  <si>
    <t>Empresa</t>
  </si>
  <si>
    <t>Dividendos y retiros</t>
  </si>
  <si>
    <t>Participación %</t>
  </si>
  <si>
    <t>Valor Patrimonial Proporcional</t>
  </si>
  <si>
    <t>Participación en Resultados</t>
  </si>
  <si>
    <t>Utilidad</t>
  </si>
  <si>
    <t>Pérdida</t>
  </si>
  <si>
    <t>b) Información financiera resumida de asociadas</t>
  </si>
  <si>
    <t xml:space="preserve">Identificación de asociadas </t>
  </si>
  <si>
    <t>Asociada 1</t>
  </si>
  <si>
    <t>Asociada 2</t>
  </si>
  <si>
    <t>Asociada 3</t>
  </si>
  <si>
    <t>Corriente</t>
  </si>
  <si>
    <t>No Corriente</t>
  </si>
  <si>
    <t>Total de Activos de Asociadas</t>
  </si>
  <si>
    <t>Pasivos y Patrimonio</t>
  </si>
  <si>
    <t>Patrimonio</t>
  </si>
  <si>
    <t>Total Pasivos y Patrimonio de Asociadas</t>
  </si>
  <si>
    <t>Resultados</t>
  </si>
  <si>
    <t>Ingresos</t>
  </si>
  <si>
    <t>Gastos</t>
  </si>
  <si>
    <t>Total Resultado</t>
  </si>
  <si>
    <t>c) Pasivos contingentes de Inversiones en asociadas y negocios conjuntos</t>
  </si>
  <si>
    <t>Pasivo Contingente</t>
  </si>
  <si>
    <t>Clasificación</t>
  </si>
  <si>
    <t>Pasivos contingentes con probabilidad de pérdida diferente de remota, es decir, mayor a un 5% estimado, revelar lo siguiente:</t>
  </si>
  <si>
    <t>Asociada</t>
  </si>
  <si>
    <t>Proporcional</t>
  </si>
  <si>
    <t>Nota 35. Estados financieros consolidados y separados</t>
  </si>
  <si>
    <t>Nota 36. Diferencias entre el Presupuesto Actualizado y Devengado</t>
  </si>
  <si>
    <t xml:space="preserve">a) Ingreso </t>
  </si>
  <si>
    <t>Subtítulo</t>
  </si>
  <si>
    <t>Denominación</t>
  </si>
  <si>
    <t>Presupuesto Actualizado</t>
  </si>
  <si>
    <t>Ejecución Devengada</t>
  </si>
  <si>
    <t>Diferencia</t>
  </si>
  <si>
    <t>OTROS INGRESOS CORRIENTES</t>
  </si>
  <si>
    <t>APORTE FISCAL</t>
  </si>
  <si>
    <t>VENTA DE ACTIVOS NO FINANCIEROS</t>
  </si>
  <si>
    <t>RECUPERACION DE PRESTAMOS</t>
  </si>
  <si>
    <t>SALDO INICIAL DE CAJA</t>
  </si>
  <si>
    <t xml:space="preserve">             i. Explicar las diferencias que signifiquen una sobre ejecución presupuestaria.</t>
  </si>
  <si>
    <t>Subt. 08, Ingreso y contabilización de ingresos de licencias médicas y multas relacionadas a la Ley 20.000</t>
  </si>
  <si>
    <t xml:space="preserve">             ii. Explicar las 2 principales diferencias significativas en caso de una subejecución presupuestaria</t>
  </si>
  <si>
    <t>Subt. 09, subejecución producto de la entrega parcial de la programación de caja, correspondiente al Aporte Fiscal, por parte de DIPRES. Esta situación, si bien ocurrió durante todo el año, tuvo un especial impacto durante el último trimestre del año, periodo que presentó el siguiente comportamiento: mes de octubre se recibieron M$ 5.775.112 de los M$ 7.851.419 solicitados; en noviembre M$ 7.155.887 de los M$ 8.981.887 solicitados; y en diciembre M$ 6.604.160 de los M$ 10.379.655 incluidos en la programación de caja.</t>
  </si>
  <si>
    <t>31-12-2024, en MUS$ (miles de dólares estadounidenses)</t>
  </si>
  <si>
    <t xml:space="preserve">            i. Explicar las diferencias que signifiquen una sobre ejecución presupuestaria.</t>
  </si>
  <si>
    <t xml:space="preserve">           ii. Explicar las 2 principales diferencias significativas en caso de una subejecución presupuestaria</t>
  </si>
  <si>
    <t>b) Gasto</t>
  </si>
  <si>
    <t>GASTOS EN PERSONAL</t>
  </si>
  <si>
    <t>BIENES Y SERVICIOS DE CONSUMO</t>
  </si>
  <si>
    <t>PRESTACIONES DE SEGURIDAD SOCIAL</t>
  </si>
  <si>
    <t>TRANSFERENCIAS CORRIENTES</t>
  </si>
  <si>
    <t>INTEGROS AL FISCO</t>
  </si>
  <si>
    <t>OTROS GASTOS CORRIENTES</t>
  </si>
  <si>
    <t>ADQUISICIONES DE ACTIVOS NO FINANCIEROS</t>
  </si>
  <si>
    <t>SERVICIO DE LA DEUDA</t>
  </si>
  <si>
    <t xml:space="preserve">           i. Explicar las diferencias que signifiquen una sobre ejecución presupuestaria.</t>
  </si>
  <si>
    <t>Subt. 25 diferencia corresponde a contabilización de recuperacion de licencias médicas del período.</t>
  </si>
  <si>
    <t>Subt. 21 diferencia del subtítulo en cuestión corresponde a presupuesto planificado para el  pago de reajuste de los funcionarios, el cual por instrucción ministerial debe cancelado con presupuesto 2025</t>
  </si>
  <si>
    <t>Subt. 24 diferencia del subtítulo Otras Transferencias Corrientes,  se produce una sub-ejecución principalmente en el Programa de Tratamiento y Rehabilitación, la cual corresponde a un 2% de sub-ejecución. Esto se produce por una baja ejecución en los planes de tratamiento efectivamente ejecutado por los prestadores, que en ocasiones obedece a la permanencia que tienen los usuarios de planes, términos anticipados de convenios de transferencia y un caso de no traspaso de remesas por no tener su resolución sanitaria totalmente tramitada del centro.</t>
  </si>
  <si>
    <t xml:space="preserve">          i. Explicar las diferencias que signifiquen una sobre ejecución presupuestaria.</t>
  </si>
  <si>
    <t xml:space="preserve">          ii. Explicar las 2 principales diferencias significativas en caso de una subejecución presupuestaria</t>
  </si>
  <si>
    <t>Nota 37. Transferencias de ingresos y gastos presupuestarios</t>
  </si>
  <si>
    <t>a)  Transferencias de ingresos</t>
  </si>
  <si>
    <r>
      <rPr>
        <b/>
        <sz val="11"/>
        <color theme="1"/>
        <rFont val="Arial"/>
      </rPr>
      <t>i.</t>
    </r>
    <r>
      <rPr>
        <b/>
        <sz val="11"/>
        <color theme="1"/>
        <rFont val="Times New Roman"/>
      </rPr>
      <t xml:space="preserve">      </t>
    </r>
    <r>
      <rPr>
        <b/>
        <sz val="11"/>
        <color theme="1"/>
        <rFont val="Arial"/>
      </rPr>
      <t>Subtítulo 05 Transferencias Corrientes.</t>
    </r>
  </si>
  <si>
    <t>lndicar los 10 mayores otorgantes de transferencias ordenados de forma decreciente (Monto), según el siguiente formato:</t>
  </si>
  <si>
    <t>Devengado</t>
  </si>
  <si>
    <r>
      <rPr>
        <b/>
        <sz val="11"/>
        <color theme="1"/>
        <rFont val="Arial"/>
      </rPr>
      <t xml:space="preserve">Por Rendir </t>
    </r>
    <r>
      <rPr>
        <sz val="11"/>
        <color theme="1"/>
        <rFont val="Times New Roman"/>
      </rPr>
      <t>(*)</t>
    </r>
  </si>
  <si>
    <t>Resto de otorgantes</t>
  </si>
  <si>
    <t>(*) Respecto de lo registrado en la agrupación 22106 Acreedores por Transferencias Reintegrables</t>
  </si>
  <si>
    <r>
      <rPr>
        <b/>
        <sz val="11"/>
        <color theme="1"/>
        <rFont val="Arial"/>
      </rPr>
      <t>ii.</t>
    </r>
    <r>
      <rPr>
        <b/>
        <sz val="11"/>
        <color theme="1"/>
        <rFont val="Times New Roman"/>
      </rPr>
      <t xml:space="preserve">      </t>
    </r>
    <r>
      <rPr>
        <b/>
        <sz val="11"/>
        <color theme="1"/>
        <rFont val="Arial"/>
      </rPr>
      <t>Subtítulo 13 Transferencias para Gastos de Capital.</t>
    </r>
  </si>
  <si>
    <r>
      <rPr>
        <b/>
        <sz val="11"/>
        <color theme="1"/>
        <rFont val="Arial"/>
      </rPr>
      <t xml:space="preserve">Por Rendir </t>
    </r>
    <r>
      <rPr>
        <sz val="11"/>
        <color theme="1"/>
        <rFont val="Times New Roman"/>
      </rPr>
      <t>(*)</t>
    </r>
  </si>
  <si>
    <r>
      <rPr>
        <b/>
        <sz val="11"/>
        <color theme="1"/>
        <rFont val="Arial"/>
      </rPr>
      <t>b)</t>
    </r>
    <r>
      <rPr>
        <b/>
        <sz val="11"/>
        <color theme="1"/>
        <rFont val="Times New Roman"/>
      </rPr>
      <t xml:space="preserve">    </t>
    </r>
    <r>
      <rPr>
        <b/>
        <sz val="11"/>
        <color theme="1"/>
        <rFont val="Arial"/>
      </rPr>
      <t>Transferencias de gastos</t>
    </r>
  </si>
  <si>
    <r>
      <rPr>
        <b/>
        <sz val="11"/>
        <color theme="1"/>
        <rFont val="Arial"/>
      </rPr>
      <t>i.</t>
    </r>
    <r>
      <rPr>
        <b/>
        <sz val="11"/>
        <color theme="1"/>
        <rFont val="Times New Roman"/>
      </rPr>
      <t xml:space="preserve">      </t>
    </r>
    <r>
      <rPr>
        <b/>
        <sz val="11"/>
        <color theme="1"/>
        <rFont val="Arial"/>
      </rPr>
      <t>Subtítulo 24 Transferencias Corrientes.</t>
    </r>
  </si>
  <si>
    <t>lndicar los 10 mayores receptores de transferencias ordenados de forma decreciente (Monto), según el siguiente formato:</t>
  </si>
  <si>
    <r>
      <rPr>
        <b/>
        <sz val="11"/>
        <color theme="1"/>
        <rFont val="Arial"/>
      </rPr>
      <t xml:space="preserve">Por Rendir </t>
    </r>
    <r>
      <rPr>
        <sz val="11"/>
        <color theme="1"/>
        <rFont val="Times New Roman"/>
      </rPr>
      <t>(*)</t>
    </r>
  </si>
  <si>
    <t xml:space="preserve">61004000-4 </t>
  </si>
  <si>
    <t xml:space="preserve">71940000-0 </t>
  </si>
  <si>
    <t>CORP DE DESARROLLO SOCIAL DE LA ASOC CRI</t>
  </si>
  <si>
    <t xml:space="preserve">65749580-8 </t>
  </si>
  <si>
    <t>CORPORACION LAFKEN PROFESIONALES</t>
  </si>
  <si>
    <t xml:space="preserve">69200100-1 </t>
  </si>
  <si>
    <t>Municipalidad de Valdivia</t>
  </si>
  <si>
    <t xml:space="preserve">61607900-K </t>
  </si>
  <si>
    <t xml:space="preserve">69265100-6 </t>
  </si>
  <si>
    <t xml:space="preserve">65077645-3 </t>
  </si>
  <si>
    <t>ASOCIACION AVANZA INCLUSION SOCIO-LABORAL</t>
  </si>
  <si>
    <t xml:space="preserve">61608000-8 </t>
  </si>
  <si>
    <t>SERVICIO DE SALUD METROPOLITANO NORTE</t>
  </si>
  <si>
    <t>(*) Respecto de lo registrado en la agrupación 12106 Deudores por Transferencias Reintegrables</t>
  </si>
  <si>
    <r>
      <rPr>
        <b/>
        <sz val="11"/>
        <color theme="1"/>
        <rFont val="Arial"/>
      </rPr>
      <t>ii.</t>
    </r>
    <r>
      <rPr>
        <b/>
        <sz val="11"/>
        <color theme="1"/>
        <rFont val="Times New Roman"/>
      </rPr>
      <t xml:space="preserve">      </t>
    </r>
    <r>
      <rPr>
        <b/>
        <sz val="11"/>
        <color theme="1"/>
        <rFont val="Arial"/>
      </rPr>
      <t>Subtítulo 33 Transferencias de Capital.</t>
    </r>
  </si>
  <si>
    <r>
      <rPr>
        <b/>
        <sz val="11"/>
        <color theme="1"/>
        <rFont val="Arial"/>
      </rPr>
      <t xml:space="preserve">Por Rendir </t>
    </r>
    <r>
      <rPr>
        <sz val="11"/>
        <color theme="1"/>
        <rFont val="Times New Roman"/>
      </rPr>
      <t>(*)</t>
    </r>
  </si>
  <si>
    <t>Resto de receptores</t>
  </si>
  <si>
    <t xml:space="preserve">Nota 38. Variaciones en el Patrimonio Neto </t>
  </si>
  <si>
    <t>a) Variaciones del periodo en M$ (miles de pesos)</t>
  </si>
  <si>
    <t>Patrimonio Institucional 
Cuenta 31101</t>
  </si>
  <si>
    <t xml:space="preserve"> Resultados Acumulados
Cuenta 31102</t>
  </si>
  <si>
    <t>Resultado del Ejercicio 
Cuenta 31103</t>
  </si>
  <si>
    <t>Saldo final al 31.12.2023</t>
  </si>
  <si>
    <t>Movimientos registrados en Apertura 2024 (Norma Errores)</t>
  </si>
  <si>
    <t>Aumentos</t>
  </si>
  <si>
    <t xml:space="preserve">Disminuciones </t>
  </si>
  <si>
    <t>Saldo inicial al 01.01.2024</t>
  </si>
  <si>
    <t>Movimientos directos en Patrimonio durante el año 2024</t>
  </si>
  <si>
    <t>Saldo final Patrimonio 31.12.2024</t>
  </si>
  <si>
    <t>Patrimonio Institucional
Cuenta 31101</t>
  </si>
  <si>
    <t>Resultados Acumulados
Cuenta 31102</t>
  </si>
  <si>
    <t>Resultado del Ejercicio
Cuenta 31103</t>
  </si>
  <si>
    <t>Saldo final al 31.12.2022</t>
  </si>
  <si>
    <t>Movimientos registrados en Apertura 2023 (Norma Errores)</t>
  </si>
  <si>
    <t>Saldo inicial al 01.01.2023</t>
  </si>
  <si>
    <t>Movimientos directos en Patrimonio durante el año 2023</t>
  </si>
  <si>
    <t xml:space="preserve"> Disminuciones</t>
  </si>
  <si>
    <t>Saldo final Patrimonio 31.12.2023</t>
  </si>
  <si>
    <t>Análisis variaciones significativas (Cuentas 31101 y 31102)</t>
  </si>
  <si>
    <t>Las disminuciones registradas en Apertura 2024 resultan ser ajustes a la apertura detallados en la Nota 31 de Errores</t>
  </si>
  <si>
    <t>Debido a un ajuste a la apertura realizado en una Dirección Regional sin informar al Nivel Central, quedó un saldo pendiente de traspaso en la cuenta 31103 resultado del ejercicio, este saldo ya se encuentra regularizado durante el ejercicio 2025</t>
  </si>
  <si>
    <t>Nota 39. Hechos Ocurridos Después de la Fecha de Presentación</t>
  </si>
  <si>
    <t>a) Detallar la siguiente información</t>
  </si>
  <si>
    <t>Naturaleza del evento</t>
  </si>
  <si>
    <t>No existe información adicional a revelar</t>
  </si>
  <si>
    <t>Nota 40. Bienes de Uso recibidos en comodato</t>
  </si>
  <si>
    <t>La entidad deberá detallar los 10 principales Bienes de uso recibidos en comodato de acuerdo con el siguiente detalle:</t>
  </si>
  <si>
    <t xml:space="preserve">N° </t>
  </si>
  <si>
    <t xml:space="preserve">Bien de uso en
comodato periodo 2024 </t>
  </si>
  <si>
    <t>Nombre entidad que
entrega comodato</t>
  </si>
  <si>
    <t>Fecha de entrega
comodato</t>
  </si>
  <si>
    <t>Cantidad total de Bienes de Uso recibidos
en comodato al 2024</t>
  </si>
  <si>
    <t>Bien de uso en
comodato periodo 2023</t>
  </si>
  <si>
    <t>Cantidad total de Bienes de Uso recibidos
en comodato al 2023</t>
  </si>
  <si>
    <t>Nota 41. Otra Información a Revelar</t>
  </si>
  <si>
    <t>Para el período 2024 los Estados Financieros de SENDA reflejan el cumplimiento de la Normativa del Sistema de Contabilidad General de la Nación NICSP - CGR Chile, con la actualización y contabilización de sus principales NICSP:
-Bienes de Uso, con su respectivo auxiliar de bienes de uso
-Activos Intangibles
-Beneficios a los Empleados
-Provisiones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</si>
</sst>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000,"/>
  </numFmts>
  <fonts count="39">
    <font>
      <sz val="11"/>
      <color theme="1"/>
      <name val="Calibri"/>
      <scheme val="minor"/>
    </font>
    <font>
      <b/>
      <sz val="11"/>
      <color rgb="FF0070C0"/>
      <name val="Arial"/>
    </font>
    <font>
      <sz val="11"/>
      <color theme="1"/>
      <name val="Arial"/>
    </font>
    <font>
      <sz val="10"/>
      <color theme="1"/>
      <name val="Arial"/>
    </font>
    <font>
      <sz val="11"/>
      <name val="Calibri"/>
    </font>
    <font>
      <sz val="11"/>
      <color theme="1"/>
      <name val="Calibri"/>
    </font>
    <font>
      <b/>
      <sz val="11"/>
      <color theme="1"/>
      <name val="Arial"/>
    </font>
    <font>
      <i/>
      <sz val="11"/>
      <color rgb="FF7F7F7F"/>
      <name val="Arial"/>
    </font>
    <font>
      <b/>
      <i/>
      <sz val="10"/>
      <color theme="1"/>
      <name val="Arial"/>
    </font>
    <font>
      <sz val="10"/>
      <color rgb="FF000000"/>
      <name val="Arial"/>
    </font>
    <font>
      <i/>
      <sz val="10"/>
      <color theme="1"/>
      <name val="Arial"/>
    </font>
    <font>
      <i/>
      <sz val="11"/>
      <color theme="1"/>
      <name val="Arial"/>
    </font>
    <font>
      <b/>
      <i/>
      <sz val="11"/>
      <color theme="1"/>
      <name val="Arial"/>
    </font>
    <font>
      <sz val="10"/>
      <color rgb="FF666666"/>
      <name val="&quot;Trebuchet MS&quot;"/>
    </font>
    <font>
      <sz val="10"/>
      <color theme="1"/>
      <name val="Calibri"/>
    </font>
    <font>
      <sz val="12"/>
      <color theme="1"/>
      <name val="Arial"/>
    </font>
    <font>
      <sz val="11"/>
      <color theme="1"/>
      <name val="Calibri"/>
      <scheme val="minor"/>
    </font>
    <font>
      <sz val="10"/>
      <color theme="1"/>
      <name val="Calibri"/>
      <scheme val="minor"/>
    </font>
    <font>
      <sz val="10"/>
      <color rgb="FF000000"/>
      <name val="Calibri"/>
    </font>
    <font>
      <b/>
      <sz val="10"/>
      <color rgb="FF000000"/>
      <name val="Calibri"/>
    </font>
    <font>
      <sz val="11"/>
      <color rgb="FF7F7F7F"/>
      <name val="Arial"/>
    </font>
    <font>
      <i/>
      <sz val="11"/>
      <color rgb="FFD0CECE"/>
      <name val="Arial"/>
    </font>
    <font>
      <b/>
      <sz val="10"/>
      <color theme="1"/>
      <name val="Arial"/>
    </font>
    <font>
      <b/>
      <sz val="10"/>
      <color theme="1"/>
      <name val="Calibri"/>
    </font>
    <font>
      <sz val="11"/>
      <color theme="1"/>
      <name val="Calibri"/>
    </font>
    <font>
      <i/>
      <sz val="11"/>
      <color theme="1"/>
      <name val="Arial"/>
    </font>
    <font>
      <u/>
      <sz val="11"/>
      <color theme="1"/>
      <name val="Arial"/>
    </font>
    <font>
      <sz val="9"/>
      <color theme="1"/>
      <name val="Arial"/>
    </font>
    <font>
      <u/>
      <sz val="11"/>
      <color theme="1"/>
      <name val="Arial"/>
    </font>
    <font>
      <b/>
      <i/>
      <sz val="11"/>
      <color rgb="FF00B0F0"/>
      <name val="Arial"/>
    </font>
    <font>
      <sz val="11"/>
      <color theme="1"/>
      <name val="Arial"/>
    </font>
    <font>
      <i/>
      <sz val="9"/>
      <color theme="1"/>
      <name val="Arial"/>
    </font>
    <font>
      <b/>
      <sz val="11"/>
      <color theme="1"/>
      <name val="Calibri"/>
    </font>
    <font>
      <b/>
      <sz val="9"/>
      <color theme="1"/>
      <name val="Arial"/>
    </font>
    <font>
      <sz val="11"/>
      <color theme="1"/>
      <name val="Times New Roman"/>
    </font>
    <font>
      <i/>
      <sz val="11"/>
      <color rgb="FF000000"/>
      <name val="Arial"/>
    </font>
    <font>
      <b/>
      <sz val="11"/>
      <color rgb="FFFF0000"/>
      <name val="Arial"/>
    </font>
    <font>
      <sz val="11"/>
      <color rgb="FF000000"/>
      <name val="Arial"/>
    </font>
    <font>
      <b/>
      <sz val="11"/>
      <color theme="1"/>
      <name val="Times New Roman"/>
    </font>
  </fonts>
  <fills count="9">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theme="0"/>
        <bgColor theme="0"/>
      </patternFill>
    </fill>
    <fill>
      <patternFill patternType="solid">
        <fgColor rgb="FFD0CECE"/>
        <bgColor rgb="FFD0CECE"/>
      </patternFill>
    </fill>
    <fill>
      <patternFill patternType="solid">
        <fgColor rgb="FFCCCCCC"/>
        <bgColor rgb="FFCCCCCC"/>
      </patternFill>
    </fill>
    <fill>
      <patternFill patternType="solid">
        <fgColor rgb="FFD9D9D9"/>
        <bgColor rgb="FFD9D9D9"/>
      </patternFill>
    </fill>
    <fill>
      <patternFill patternType="solid">
        <fgColor rgb="FFE7E6E6"/>
        <bgColor rgb="FFE7E6E6"/>
      </patternFill>
    </fill>
  </fills>
  <borders count="6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diagonal/>
    </border>
    <border>
      <left/>
      <right/>
      <top/>
      <bottom/>
      <diagonal/>
    </border>
    <border>
      <left/>
      <right/>
      <top/>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double">
        <color rgb="FF000000"/>
      </bottom>
      <diagonal/>
    </border>
    <border>
      <left style="thin">
        <color rgb="FF000000"/>
      </left>
      <right/>
      <top/>
      <bottom/>
      <diagonal/>
    </border>
    <border>
      <left/>
      <right/>
      <top/>
      <bottom/>
      <diagonal/>
    </border>
    <border>
      <left style="thin">
        <color rgb="FF000000"/>
      </left>
      <right/>
      <top/>
      <bottom/>
      <diagonal/>
    </border>
    <border>
      <left/>
      <right/>
      <top/>
      <bottom/>
      <diagonal/>
    </border>
    <border>
      <left/>
      <right/>
      <top/>
      <bottom/>
      <diagonal/>
    </border>
    <border>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right/>
      <top style="double">
        <color rgb="FF000000"/>
      </top>
      <bottom style="thin">
        <color rgb="FF000000"/>
      </bottom>
      <diagonal/>
    </border>
    <border>
      <left style="thin">
        <color rgb="FF000000"/>
      </left>
      <right/>
      <top/>
      <bottom style="thin">
        <color rgb="FF000000"/>
      </bottom>
      <diagonal/>
    </border>
    <border>
      <left style="thin">
        <color rgb="FF000000"/>
      </left>
      <right/>
      <top style="double">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double">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right/>
      <top/>
      <bottom/>
      <diagonal/>
    </border>
    <border>
      <left/>
      <right/>
      <top/>
      <bottom/>
      <diagonal/>
    </border>
    <border>
      <left/>
      <right/>
      <top style="thin">
        <color rgb="FF000000"/>
      </top>
      <bottom style="double">
        <color rgb="FF000000"/>
      </bottom>
      <diagonal/>
    </border>
    <border>
      <left/>
      <right/>
      <top/>
      <bottom style="thin">
        <color rgb="FF000000"/>
      </bottom>
      <diagonal/>
    </border>
  </borders>
  <cellStyleXfs count="1">
    <xf numFmtId="0" fontId="0" fillId="0" borderId="0"/>
  </cellStyleXfs>
  <cellXfs count="585">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2" fillId="0" borderId="3" xfId="0" applyFont="1" applyBorder="1" applyAlignment="1">
      <alignment horizontal="center" vertical="center"/>
    </xf>
    <xf numFmtId="0" fontId="2" fillId="0" borderId="3" xfId="0" applyFont="1" applyBorder="1" applyAlignment="1">
      <alignment horizontal="center" vertical="center"/>
    </xf>
    <xf numFmtId="0" fontId="6" fillId="0" borderId="0" xfId="0" applyFont="1" applyAlignment="1">
      <alignment vertical="center"/>
    </xf>
    <xf numFmtId="0" fontId="7" fillId="0" borderId="3" xfId="0" applyFont="1" applyBorder="1" applyAlignment="1">
      <alignment horizontal="left" wrapText="1"/>
    </xf>
    <xf numFmtId="0" fontId="6" fillId="0" borderId="0" xfId="0" applyFont="1" applyAlignment="1">
      <alignment vertical="center" wrapText="1"/>
    </xf>
    <xf numFmtId="0" fontId="7" fillId="0" borderId="0" xfId="0" applyFont="1" applyAlignment="1">
      <alignment horizontal="center" vertical="center" wrapText="1"/>
    </xf>
    <xf numFmtId="0" fontId="7" fillId="0" borderId="3" xfId="0" applyFont="1" applyBorder="1" applyAlignment="1">
      <alignment horizontal="left" vertical="center" wrapText="1"/>
    </xf>
    <xf numFmtId="0" fontId="6" fillId="0" borderId="3" xfId="0" applyFont="1" applyBorder="1" applyAlignment="1">
      <alignment vertical="center" wrapText="1"/>
    </xf>
    <xf numFmtId="0" fontId="6" fillId="0" borderId="0" xfId="0" applyFont="1" applyAlignment="1">
      <alignment horizontal="left" vertical="center"/>
    </xf>
    <xf numFmtId="0" fontId="2" fillId="0" borderId="0" xfId="0" applyFont="1" applyAlignment="1">
      <alignment horizontal="left" vertical="center"/>
    </xf>
    <xf numFmtId="0" fontId="7" fillId="0" borderId="3" xfId="0" applyFont="1" applyBorder="1" applyAlignment="1">
      <alignment horizontal="center" vertical="center" wrapText="1"/>
    </xf>
    <xf numFmtId="0" fontId="7" fillId="0" borderId="3" xfId="0" applyFont="1" applyBorder="1" applyAlignment="1">
      <alignment horizontal="center" vertical="center" wrapText="1"/>
    </xf>
    <xf numFmtId="0" fontId="6" fillId="0" borderId="0" xfId="0" applyFont="1" applyAlignment="1">
      <alignment horizontal="center" vertical="center"/>
    </xf>
    <xf numFmtId="0" fontId="6"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8" fillId="2" borderId="3" xfId="0" applyFont="1" applyFill="1" applyBorder="1" applyAlignment="1">
      <alignment horizontal="center" vertical="center" wrapText="1"/>
    </xf>
    <xf numFmtId="164" fontId="9" fillId="0" borderId="4" xfId="0" applyNumberFormat="1" applyFont="1" applyBorder="1" applyAlignment="1">
      <alignment horizontal="right" vertical="center" wrapText="1"/>
    </xf>
    <xf numFmtId="0" fontId="10" fillId="0" borderId="3" xfId="0" applyFont="1" applyBorder="1" applyAlignment="1">
      <alignment horizontal="center" vertical="center" wrapText="1"/>
    </xf>
    <xf numFmtId="0" fontId="10" fillId="0" borderId="3" xfId="0" applyFont="1" applyBorder="1" applyAlignment="1">
      <alignment horizontal="center" vertical="center" wrapText="1"/>
    </xf>
    <xf numFmtId="164" fontId="9" fillId="0" borderId="4" xfId="0" applyNumberFormat="1" applyFont="1" applyBorder="1" applyAlignment="1">
      <alignment horizontal="right" vertical="center" wrapText="1"/>
    </xf>
    <xf numFmtId="164" fontId="10" fillId="0" borderId="3" xfId="0" applyNumberFormat="1" applyFont="1" applyBorder="1" applyAlignment="1">
      <alignment horizontal="right" vertical="center" wrapText="1"/>
    </xf>
    <xf numFmtId="0" fontId="11" fillId="2" borderId="3" xfId="0" applyFont="1" applyFill="1" applyBorder="1" applyAlignment="1">
      <alignment horizontal="center" vertical="center" wrapText="1"/>
    </xf>
    <xf numFmtId="164" fontId="12" fillId="2" borderId="3" xfId="0" applyNumberFormat="1" applyFont="1" applyFill="1" applyBorder="1" applyAlignment="1">
      <alignment horizontal="right" vertical="center" wrapText="1"/>
    </xf>
    <xf numFmtId="0" fontId="11" fillId="2" borderId="3" xfId="0" applyFont="1" applyFill="1" applyBorder="1" applyAlignment="1">
      <alignment horizontal="center" vertical="center" wrapText="1"/>
    </xf>
    <xf numFmtId="0" fontId="6" fillId="0" borderId="0" xfId="0" applyFont="1" applyAlignment="1">
      <alignment horizontal="center" vertical="center" wrapText="1"/>
    </xf>
    <xf numFmtId="0" fontId="1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3" fontId="13" fillId="3" borderId="0" xfId="0" applyNumberFormat="1" applyFont="1" applyFill="1" applyAlignment="1">
      <alignment horizontal="right" vertical="center"/>
    </xf>
    <xf numFmtId="164" fontId="9" fillId="3" borderId="4" xfId="0" applyNumberFormat="1" applyFont="1" applyFill="1" applyBorder="1" applyAlignment="1">
      <alignment horizontal="right" vertical="center" wrapText="1"/>
    </xf>
    <xf numFmtId="0" fontId="6" fillId="0" borderId="0" xfId="0" applyFont="1" applyAlignment="1">
      <alignment vertical="center"/>
    </xf>
    <xf numFmtId="3" fontId="6" fillId="3" borderId="0" xfId="0" applyNumberFormat="1" applyFont="1" applyFill="1" applyAlignment="1">
      <alignment vertical="center"/>
    </xf>
    <xf numFmtId="3" fontId="2" fillId="3" borderId="0" xfId="0" applyNumberFormat="1" applyFont="1" applyFill="1" applyAlignment="1">
      <alignment vertical="center"/>
    </xf>
    <xf numFmtId="0" fontId="2" fillId="3" borderId="0" xfId="0" applyFont="1" applyFill="1" applyAlignment="1">
      <alignment vertical="center"/>
    </xf>
    <xf numFmtId="1" fontId="6" fillId="0" borderId="0" xfId="0" applyNumberFormat="1" applyFont="1" applyAlignment="1">
      <alignment vertical="center"/>
    </xf>
    <xf numFmtId="0" fontId="2" fillId="0" borderId="0" xfId="0" applyFont="1" applyAlignment="1">
      <alignment horizontal="center" vertical="center"/>
    </xf>
    <xf numFmtId="10" fontId="6" fillId="0" borderId="0" xfId="0" applyNumberFormat="1" applyFont="1" applyAlignment="1">
      <alignment vertical="center"/>
    </xf>
    <xf numFmtId="164" fontId="3" fillId="0" borderId="4" xfId="0"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2" fillId="4" borderId="7" xfId="0" applyFont="1" applyFill="1" applyBorder="1" applyAlignment="1">
      <alignment horizontal="left" vertical="center" wrapText="1"/>
    </xf>
    <xf numFmtId="0" fontId="11" fillId="4" borderId="7" xfId="0" applyFont="1" applyFill="1" applyBorder="1" applyAlignment="1">
      <alignment horizontal="center" vertical="center" wrapText="1"/>
    </xf>
    <xf numFmtId="0" fontId="6" fillId="3" borderId="0" xfId="0" applyFont="1" applyFill="1" applyAlignment="1">
      <alignment vertical="center" wrapText="1"/>
    </xf>
    <xf numFmtId="0" fontId="3" fillId="4" borderId="3" xfId="0" applyFont="1" applyFill="1" applyBorder="1" applyAlignment="1">
      <alignment horizontal="center" vertical="center" wrapText="1"/>
    </xf>
    <xf numFmtId="0" fontId="3" fillId="0" borderId="3" xfId="0" applyFont="1" applyBorder="1" applyAlignment="1">
      <alignment horizontal="center" vertical="center" wrapText="1"/>
    </xf>
    <xf numFmtId="3" fontId="3" fillId="3" borderId="6" xfId="0" applyNumberFormat="1" applyFont="1" applyFill="1" applyBorder="1" applyAlignment="1">
      <alignment vertical="center" wrapText="1"/>
    </xf>
    <xf numFmtId="164" fontId="3" fillId="3" borderId="3" xfId="0" applyNumberFormat="1" applyFont="1" applyFill="1" applyBorder="1" applyAlignment="1">
      <alignment horizontal="right" vertical="center"/>
    </xf>
    <xf numFmtId="0" fontId="3" fillId="4" borderId="3" xfId="0" applyFont="1" applyFill="1" applyBorder="1" applyAlignment="1">
      <alignment horizontal="center" vertical="center" wrapText="1"/>
    </xf>
    <xf numFmtId="0" fontId="3" fillId="0" borderId="2" xfId="0" applyFont="1" applyBorder="1" applyAlignment="1">
      <alignment horizontal="center" vertical="center" wrapText="1"/>
    </xf>
    <xf numFmtId="164" fontId="3" fillId="3" borderId="11" xfId="0" applyNumberFormat="1" applyFont="1" applyFill="1" applyBorder="1" applyAlignment="1">
      <alignment vertical="center" wrapText="1"/>
    </xf>
    <xf numFmtId="3" fontId="3" fillId="0" borderId="11" xfId="0" applyNumberFormat="1" applyFont="1" applyBorder="1" applyAlignment="1">
      <alignment vertical="center" wrapText="1"/>
    </xf>
    <xf numFmtId="0" fontId="3" fillId="0" borderId="11" xfId="0" applyFont="1" applyBorder="1" applyAlignment="1">
      <alignment vertical="center" wrapText="1"/>
    </xf>
    <xf numFmtId="0" fontId="11" fillId="4" borderId="0" xfId="0" applyFont="1" applyFill="1" applyAlignment="1">
      <alignment horizontal="center" vertical="center" wrapText="1"/>
    </xf>
    <xf numFmtId="0" fontId="11" fillId="4" borderId="10" xfId="0" applyFont="1" applyFill="1" applyBorder="1" applyAlignment="1">
      <alignment horizontal="center" vertical="center" wrapText="1"/>
    </xf>
    <xf numFmtId="0" fontId="3" fillId="0" borderId="0" xfId="0" applyFont="1" applyAlignment="1">
      <alignment horizontal="center" vertical="center" wrapText="1"/>
    </xf>
    <xf numFmtId="0" fontId="11" fillId="4" borderId="12" xfId="0" applyFont="1" applyFill="1" applyBorder="1" applyAlignment="1">
      <alignment horizontal="center" vertical="center" wrapText="1"/>
    </xf>
    <xf numFmtId="164" fontId="3" fillId="3" borderId="3" xfId="0" applyNumberFormat="1" applyFont="1" applyFill="1" applyBorder="1" applyAlignment="1">
      <alignment horizontal="right" vertical="center"/>
    </xf>
    <xf numFmtId="0" fontId="11" fillId="4" borderId="13" xfId="0" applyFont="1" applyFill="1" applyBorder="1" applyAlignment="1">
      <alignment horizontal="center" vertical="center" wrapText="1"/>
    </xf>
    <xf numFmtId="0" fontId="2" fillId="4" borderId="0" xfId="0" applyFont="1" applyFill="1" applyAlignment="1">
      <alignment horizontal="center" vertical="center" wrapText="1"/>
    </xf>
    <xf numFmtId="0" fontId="5" fillId="3" borderId="0" xfId="0" applyFont="1" applyFill="1" applyAlignment="1">
      <alignment vertical="center"/>
    </xf>
    <xf numFmtId="0" fontId="5" fillId="3" borderId="14" xfId="0" applyFont="1" applyFill="1" applyBorder="1" applyAlignment="1">
      <alignment vertical="center"/>
    </xf>
    <xf numFmtId="0" fontId="3" fillId="3" borderId="3" xfId="0" applyFont="1" applyFill="1" applyBorder="1" applyAlignment="1">
      <alignment horizontal="center" vertical="center" wrapText="1"/>
    </xf>
    <xf numFmtId="164" fontId="3" fillId="3" borderId="15" xfId="0" applyNumberFormat="1" applyFont="1" applyFill="1" applyBorder="1" applyAlignment="1">
      <alignment horizontal="right" vertical="center"/>
    </xf>
    <xf numFmtId="164" fontId="6" fillId="2" borderId="3" xfId="0" applyNumberFormat="1" applyFont="1" applyFill="1" applyBorder="1" applyAlignment="1">
      <alignment horizontal="right" vertical="center" wrapText="1"/>
    </xf>
    <xf numFmtId="0" fontId="5" fillId="3" borderId="7" xfId="0" applyFont="1" applyFill="1" applyBorder="1" applyAlignment="1">
      <alignment vertical="center"/>
    </xf>
    <xf numFmtId="0" fontId="14" fillId="0" borderId="2" xfId="0" applyFont="1" applyBorder="1" applyAlignment="1">
      <alignment horizontal="center" vertical="center"/>
    </xf>
    <xf numFmtId="164" fontId="14" fillId="3" borderId="15" xfId="0" applyNumberFormat="1" applyFont="1" applyFill="1" applyBorder="1" applyAlignment="1">
      <alignment horizontal="right" vertical="center"/>
    </xf>
    <xf numFmtId="0" fontId="3" fillId="3" borderId="3" xfId="0" applyFont="1" applyFill="1" applyBorder="1" applyAlignment="1">
      <alignment horizontal="center" vertical="center" wrapText="1"/>
    </xf>
    <xf numFmtId="0" fontId="6" fillId="4" borderId="7" xfId="0" applyFont="1" applyFill="1" applyBorder="1" applyAlignment="1">
      <alignment horizontal="center" vertical="center" wrapText="1"/>
    </xf>
    <xf numFmtId="164" fontId="3" fillId="3" borderId="2" xfId="0" applyNumberFormat="1" applyFont="1" applyFill="1" applyBorder="1" applyAlignment="1">
      <alignment horizontal="right" vertical="center" wrapText="1"/>
    </xf>
    <xf numFmtId="0" fontId="14" fillId="3" borderId="3" xfId="0" applyFont="1" applyFill="1" applyBorder="1" applyAlignment="1">
      <alignment vertical="center"/>
    </xf>
    <xf numFmtId="0" fontId="14" fillId="3" borderId="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3" xfId="0" applyFont="1" applyFill="1" applyBorder="1" applyAlignment="1">
      <alignment horizontal="center" vertical="center"/>
    </xf>
    <xf numFmtId="164" fontId="3" fillId="3" borderId="15" xfId="0" applyNumberFormat="1" applyFont="1" applyFill="1" applyBorder="1" applyAlignment="1">
      <alignment horizontal="right" vertical="center" wrapText="1"/>
    </xf>
    <xf numFmtId="0" fontId="3" fillId="3" borderId="2" xfId="0" applyFont="1" applyFill="1" applyBorder="1" applyAlignment="1">
      <alignment horizontal="center" vertical="center" wrapText="1"/>
    </xf>
    <xf numFmtId="164" fontId="3" fillId="3" borderId="15" xfId="0" applyNumberFormat="1" applyFont="1" applyFill="1" applyBorder="1" applyAlignment="1">
      <alignment horizontal="right" vertical="center" wrapText="1"/>
    </xf>
    <xf numFmtId="0" fontId="3" fillId="3"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15" fillId="0" borderId="0" xfId="0" applyFont="1" applyAlignment="1">
      <alignment vertical="center" wrapText="1"/>
    </xf>
    <xf numFmtId="0" fontId="16" fillId="0" borderId="0" xfId="0" applyFont="1" applyAlignment="1">
      <alignment vertical="center"/>
    </xf>
    <xf numFmtId="0" fontId="11"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64" fontId="14" fillId="0" borderId="3" xfId="0" applyNumberFormat="1" applyFont="1" applyBorder="1" applyAlignment="1">
      <alignment horizontal="right" vertical="center"/>
    </xf>
    <xf numFmtId="0" fontId="17" fillId="0" borderId="0" xfId="0" applyFont="1"/>
    <xf numFmtId="164" fontId="14" fillId="0" borderId="4" xfId="0" applyNumberFormat="1" applyFont="1" applyBorder="1" applyAlignment="1">
      <alignment horizontal="right" vertical="center" wrapText="1"/>
    </xf>
    <xf numFmtId="164" fontId="14" fillId="0" borderId="4" xfId="0" applyNumberFormat="1" applyFont="1" applyBorder="1" applyAlignment="1">
      <alignment horizontal="right" vertical="center" wrapText="1"/>
    </xf>
    <xf numFmtId="164" fontId="3" fillId="0" borderId="4" xfId="0" applyNumberFormat="1" applyFont="1" applyBorder="1" applyAlignment="1">
      <alignment horizontal="right" vertical="center" wrapText="1"/>
    </xf>
    <xf numFmtId="164" fontId="12" fillId="2" borderId="3" xfId="0" applyNumberFormat="1" applyFont="1" applyFill="1" applyBorder="1" applyAlignment="1">
      <alignment horizontal="right" vertical="center" wrapText="1"/>
    </xf>
    <xf numFmtId="164" fontId="3" fillId="0" borderId="3" xfId="0" applyNumberFormat="1" applyFont="1" applyBorder="1" applyAlignment="1">
      <alignment horizontal="right" vertical="center"/>
    </xf>
    <xf numFmtId="164" fontId="3" fillId="0" borderId="4" xfId="0" applyNumberFormat="1" applyFont="1" applyBorder="1" applyAlignment="1">
      <alignment horizontal="right" vertical="center"/>
    </xf>
    <xf numFmtId="164" fontId="3" fillId="0" borderId="1" xfId="0" applyNumberFormat="1" applyFont="1" applyBorder="1" applyAlignment="1">
      <alignment horizontal="right" vertical="center"/>
    </xf>
    <xf numFmtId="164" fontId="3" fillId="0" borderId="16" xfId="0" applyNumberFormat="1" applyFont="1" applyBorder="1" applyAlignment="1">
      <alignment horizontal="right" vertical="center"/>
    </xf>
    <xf numFmtId="164" fontId="3" fillId="0" borderId="16" xfId="0" applyNumberFormat="1" applyFont="1" applyBorder="1" applyAlignment="1">
      <alignment horizontal="right" vertical="center"/>
    </xf>
    <xf numFmtId="0" fontId="1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64" fontId="11" fillId="0" borderId="3" xfId="0" applyNumberFormat="1" applyFont="1" applyBorder="1" applyAlignment="1">
      <alignment horizontal="right" vertical="center" wrapText="1"/>
    </xf>
    <xf numFmtId="164" fontId="11" fillId="0" borderId="3" xfId="0" applyNumberFormat="1" applyFont="1" applyBorder="1" applyAlignment="1">
      <alignment horizontal="right" vertical="center" wrapText="1"/>
    </xf>
    <xf numFmtId="164" fontId="11" fillId="0" borderId="1" xfId="0" applyNumberFormat="1" applyFont="1" applyBorder="1" applyAlignment="1">
      <alignment horizontal="right" vertical="center" wrapText="1"/>
    </xf>
    <xf numFmtId="0" fontId="2" fillId="0" borderId="17" xfId="0" applyFont="1" applyBorder="1" applyAlignment="1">
      <alignment horizontal="center" vertical="center" wrapText="1"/>
    </xf>
    <xf numFmtId="164" fontId="11" fillId="0" borderId="17" xfId="0" applyNumberFormat="1" applyFont="1" applyBorder="1" applyAlignment="1">
      <alignment horizontal="right" vertical="center" wrapText="1"/>
    </xf>
    <xf numFmtId="164" fontId="12" fillId="2" borderId="20" xfId="0" applyNumberFormat="1" applyFont="1" applyFill="1" applyBorder="1" applyAlignment="1">
      <alignment horizontal="right" vertical="center" wrapText="1"/>
    </xf>
    <xf numFmtId="0" fontId="11" fillId="0" borderId="3" xfId="0" applyFont="1" applyBorder="1" applyAlignment="1">
      <alignment horizontal="center" vertical="center" wrapText="1"/>
    </xf>
    <xf numFmtId="0" fontId="11" fillId="2" borderId="20" xfId="0" applyFont="1" applyFill="1" applyBorder="1" applyAlignment="1">
      <alignment horizontal="center" vertical="center" wrapText="1"/>
    </xf>
    <xf numFmtId="0" fontId="11" fillId="0" borderId="21" xfId="0" applyFont="1" applyBorder="1" applyAlignment="1">
      <alignment horizontal="center" vertical="center" wrapText="1"/>
    </xf>
    <xf numFmtId="0" fontId="11" fillId="0" borderId="1" xfId="0" applyFont="1" applyBorder="1" applyAlignment="1">
      <alignment horizontal="center" vertical="center" wrapText="1"/>
    </xf>
    <xf numFmtId="0" fontId="2" fillId="0" borderId="17" xfId="0" applyFont="1" applyBorder="1" applyAlignment="1">
      <alignment horizontal="left" vertical="center" wrapText="1"/>
    </xf>
    <xf numFmtId="0" fontId="11" fillId="0" borderId="17" xfId="0" applyFont="1" applyBorder="1" applyAlignment="1">
      <alignment horizontal="center" vertical="center" wrapText="1"/>
    </xf>
    <xf numFmtId="0" fontId="6" fillId="0" borderId="0" xfId="0" applyFont="1" applyAlignment="1">
      <alignment horizontal="left" vertical="center" wrapText="1"/>
    </xf>
    <xf numFmtId="0" fontId="6" fillId="2" borderId="20" xfId="0" applyFont="1" applyFill="1" applyBorder="1" applyAlignment="1">
      <alignment horizontal="left" vertical="center" wrapText="1"/>
    </xf>
    <xf numFmtId="0" fontId="6" fillId="2" borderId="3" xfId="0" applyFont="1" applyFill="1" applyBorder="1" applyAlignment="1">
      <alignment horizontal="center" vertical="center"/>
    </xf>
    <xf numFmtId="0" fontId="6" fillId="4" borderId="3" xfId="0" applyFont="1" applyFill="1" applyBorder="1" applyAlignment="1">
      <alignment vertical="center"/>
    </xf>
    <xf numFmtId="0" fontId="2" fillId="0" borderId="3" xfId="0" applyFont="1" applyBorder="1" applyAlignment="1">
      <alignment vertical="center"/>
    </xf>
    <xf numFmtId="0" fontId="2" fillId="4" borderId="3" xfId="0" applyFont="1" applyFill="1" applyBorder="1" applyAlignment="1">
      <alignment vertical="center"/>
    </xf>
    <xf numFmtId="0" fontId="2" fillId="4" borderId="3" xfId="0" applyFont="1" applyFill="1" applyBorder="1" applyAlignment="1">
      <alignment vertical="center" wrapText="1"/>
    </xf>
    <xf numFmtId="0" fontId="2" fillId="4" borderId="17" xfId="0" applyFont="1" applyFill="1" applyBorder="1" applyAlignment="1">
      <alignment vertical="center"/>
    </xf>
    <xf numFmtId="0" fontId="2" fillId="0" borderId="17" xfId="0" applyFont="1" applyBorder="1" applyAlignment="1">
      <alignment vertical="center"/>
    </xf>
    <xf numFmtId="0" fontId="6" fillId="2" borderId="20" xfId="0" applyFont="1" applyFill="1" applyBorder="1" applyAlignment="1">
      <alignment vertical="center"/>
    </xf>
    <xf numFmtId="0" fontId="2" fillId="2" borderId="20" xfId="0" applyFont="1" applyFill="1" applyBorder="1" applyAlignment="1">
      <alignment vertical="center"/>
    </xf>
    <xf numFmtId="0" fontId="2" fillId="0" borderId="0" xfId="0" applyFont="1" applyAlignment="1">
      <alignment vertical="center" wrapText="1"/>
    </xf>
    <xf numFmtId="0" fontId="6" fillId="2" borderId="26" xfId="0" applyFont="1" applyFill="1" applyBorder="1" applyAlignment="1">
      <alignment horizontal="center" vertical="center" wrapText="1"/>
    </xf>
    <xf numFmtId="0" fontId="2" fillId="4" borderId="27" xfId="0" applyFont="1" applyFill="1" applyBorder="1" applyAlignment="1">
      <alignment horizontal="center" vertical="center" wrapText="1"/>
    </xf>
    <xf numFmtId="0" fontId="2" fillId="4" borderId="27" xfId="0" applyFont="1" applyFill="1" applyBorder="1" applyAlignment="1">
      <alignment horizontal="left" vertical="center" wrapText="1"/>
    </xf>
    <xf numFmtId="164" fontId="18" fillId="0" borderId="3" xfId="0" applyNumberFormat="1" applyFont="1" applyBorder="1" applyAlignment="1">
      <alignment horizontal="right" vertical="center"/>
    </xf>
    <xf numFmtId="0" fontId="2" fillId="4" borderId="3" xfId="0" applyFont="1" applyFill="1" applyBorder="1" applyAlignment="1">
      <alignment horizontal="center" vertical="center" wrapText="1"/>
    </xf>
    <xf numFmtId="0" fontId="2" fillId="0" borderId="3" xfId="0" applyFont="1" applyBorder="1" applyAlignment="1">
      <alignment horizontal="left" vertical="center" wrapText="1"/>
    </xf>
    <xf numFmtId="164" fontId="19" fillId="2" borderId="3" xfId="0" applyNumberFormat="1" applyFont="1" applyFill="1" applyBorder="1" applyAlignment="1">
      <alignment horizontal="right" vertical="center"/>
    </xf>
    <xf numFmtId="0" fontId="2" fillId="0" borderId="3" xfId="0" applyFont="1" applyBorder="1" applyAlignment="1">
      <alignment horizontal="center" vertical="center" wrapText="1"/>
    </xf>
    <xf numFmtId="0" fontId="6" fillId="5" borderId="3" xfId="0" applyFont="1" applyFill="1" applyBorder="1" applyAlignment="1">
      <alignment vertical="center" wrapText="1"/>
    </xf>
    <xf numFmtId="0" fontId="14"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3" xfId="0" applyFont="1" applyBorder="1" applyAlignment="1">
      <alignment vertical="center"/>
    </xf>
    <xf numFmtId="0" fontId="2" fillId="2" borderId="3" xfId="0" applyFont="1" applyFill="1" applyBorder="1" applyAlignment="1">
      <alignment vertical="center"/>
    </xf>
    <xf numFmtId="0" fontId="6" fillId="0" borderId="6" xfId="0" applyFont="1" applyBorder="1" applyAlignment="1">
      <alignment horizontal="left" vertical="center" wrapText="1"/>
    </xf>
    <xf numFmtId="0" fontId="2" fillId="0" borderId="6" xfId="0" applyFont="1" applyBorder="1" applyAlignment="1">
      <alignment vertical="center"/>
    </xf>
    <xf numFmtId="0" fontId="6" fillId="0" borderId="4" xfId="0" applyFont="1" applyBorder="1" applyAlignment="1">
      <alignment vertical="center"/>
    </xf>
    <xf numFmtId="3" fontId="2" fillId="0" borderId="0" xfId="0" applyNumberFormat="1" applyFont="1" applyAlignment="1">
      <alignment vertical="center"/>
    </xf>
    <xf numFmtId="3" fontId="16" fillId="0" borderId="0" xfId="0" applyNumberFormat="1" applyFont="1" applyAlignment="1">
      <alignment vertical="center"/>
    </xf>
    <xf numFmtId="0" fontId="14" fillId="3" borderId="3" xfId="0" applyFont="1" applyFill="1" applyBorder="1" applyAlignment="1">
      <alignment horizontal="left" vertical="center" wrapText="1"/>
    </xf>
    <xf numFmtId="164" fontId="18" fillId="0" borderId="3" xfId="0" applyNumberFormat="1" applyFont="1" applyBorder="1" applyAlignment="1">
      <alignment horizontal="right" vertical="center"/>
    </xf>
    <xf numFmtId="3" fontId="6" fillId="0" borderId="0" xfId="0" applyNumberFormat="1" applyFont="1" applyAlignment="1">
      <alignment vertical="center"/>
    </xf>
    <xf numFmtId="0" fontId="2" fillId="0" borderId="0" xfId="0" applyFont="1" applyAlignment="1">
      <alignment vertical="center"/>
    </xf>
    <xf numFmtId="0" fontId="11" fillId="3" borderId="0" xfId="0" applyFont="1" applyFill="1" applyAlignment="1">
      <alignment horizontal="center" vertical="center" wrapText="1"/>
    </xf>
    <xf numFmtId="0" fontId="6" fillId="3" borderId="0" xfId="0" applyFont="1" applyFill="1" applyAlignment="1">
      <alignment vertical="center"/>
    </xf>
    <xf numFmtId="0" fontId="6" fillId="3" borderId="0" xfId="0" applyFont="1" applyFill="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vertical="center" wrapText="1"/>
    </xf>
    <xf numFmtId="164" fontId="2" fillId="0" borderId="3" xfId="0" applyNumberFormat="1" applyFont="1" applyBorder="1" applyAlignment="1">
      <alignment vertical="center" wrapText="1"/>
    </xf>
    <xf numFmtId="0" fontId="2" fillId="2" borderId="3" xfId="0" applyFont="1" applyFill="1" applyBorder="1" applyAlignment="1">
      <alignment horizontal="left" vertical="center"/>
    </xf>
    <xf numFmtId="0" fontId="2" fillId="5" borderId="3" xfId="0" applyFont="1" applyFill="1" applyBorder="1" applyAlignment="1">
      <alignment vertical="center" wrapText="1"/>
    </xf>
    <xf numFmtId="0" fontId="6" fillId="2" borderId="3" xfId="0" applyFont="1" applyFill="1" applyBorder="1" applyAlignment="1">
      <alignment vertical="center"/>
    </xf>
    <xf numFmtId="0" fontId="2" fillId="0" borderId="0" xfId="0" applyFont="1" applyAlignment="1">
      <alignment horizontal="left" vertical="center"/>
    </xf>
    <xf numFmtId="164" fontId="18" fillId="0" borderId="3" xfId="0" applyNumberFormat="1" applyFont="1" applyBorder="1" applyAlignment="1">
      <alignment horizontal="right" vertical="center" wrapText="1"/>
    </xf>
    <xf numFmtId="164" fontId="16" fillId="0" borderId="3" xfId="0" applyNumberFormat="1" applyFont="1" applyBorder="1" applyAlignment="1">
      <alignment vertical="center"/>
    </xf>
    <xf numFmtId="164" fontId="6" fillId="0" borderId="3" xfId="0" applyNumberFormat="1" applyFont="1" applyBorder="1" applyAlignment="1">
      <alignment vertical="center"/>
    </xf>
    <xf numFmtId="0" fontId="5" fillId="0" borderId="2" xfId="0" applyFont="1" applyBorder="1" applyAlignment="1">
      <alignment horizontal="center" vertical="center" wrapText="1"/>
    </xf>
    <xf numFmtId="0" fontId="11" fillId="0" borderId="3" xfId="0" applyFont="1" applyBorder="1" applyAlignment="1">
      <alignment horizontal="center" vertical="center" wrapText="1"/>
    </xf>
    <xf numFmtId="164" fontId="2" fillId="0" borderId="3" xfId="0" applyNumberFormat="1" applyFont="1" applyBorder="1" applyAlignment="1">
      <alignment vertical="center"/>
    </xf>
    <xf numFmtId="164" fontId="16" fillId="0" borderId="3" xfId="0" applyNumberFormat="1" applyFont="1" applyBorder="1" applyAlignment="1">
      <alignment vertical="center"/>
    </xf>
    <xf numFmtId="164" fontId="18" fillId="0" borderId="4" xfId="0" applyNumberFormat="1" applyFont="1" applyBorder="1" applyAlignment="1">
      <alignment horizontal="right" vertical="center" wrapText="1"/>
    </xf>
    <xf numFmtId="0" fontId="22" fillId="0" borderId="3" xfId="0" applyFont="1" applyBorder="1" applyAlignment="1">
      <alignment vertical="center"/>
    </xf>
    <xf numFmtId="164" fontId="14" fillId="0" borderId="3" xfId="0" applyNumberFormat="1" applyFont="1" applyBorder="1" applyAlignment="1">
      <alignment vertical="center"/>
    </xf>
    <xf numFmtId="164" fontId="18" fillId="0" borderId="15" xfId="0" applyNumberFormat="1" applyFont="1" applyBorder="1" applyAlignment="1">
      <alignment horizontal="right" vertical="center" wrapText="1"/>
    </xf>
    <xf numFmtId="0" fontId="18" fillId="0" borderId="3" xfId="0" applyFont="1" applyBorder="1" applyAlignment="1">
      <alignment horizontal="left" vertical="center" wrapText="1"/>
    </xf>
    <xf numFmtId="0" fontId="3" fillId="0" borderId="3" xfId="0" applyFont="1" applyBorder="1" applyAlignment="1">
      <alignment vertical="center"/>
    </xf>
    <xf numFmtId="164" fontId="23" fillId="2" borderId="3" xfId="0" applyNumberFormat="1" applyFont="1" applyFill="1" applyBorder="1" applyAlignment="1">
      <alignment vertical="center"/>
    </xf>
    <xf numFmtId="0" fontId="23" fillId="2" borderId="3" xfId="0" applyFont="1" applyFill="1" applyBorder="1" applyAlignment="1">
      <alignment vertical="center"/>
    </xf>
    <xf numFmtId="0" fontId="14" fillId="0" borderId="3" xfId="0" applyFont="1" applyBorder="1" applyAlignment="1">
      <alignment horizontal="center" vertical="center" wrapText="1"/>
    </xf>
    <xf numFmtId="0" fontId="14" fillId="0" borderId="4" xfId="0" applyFont="1" applyBorder="1" applyAlignment="1">
      <alignment vertical="center"/>
    </xf>
    <xf numFmtId="0" fontId="14" fillId="0" borderId="4" xfId="0" applyFont="1" applyBorder="1" applyAlignment="1">
      <alignment vertical="center" wrapText="1"/>
    </xf>
    <xf numFmtId="164" fontId="14" fillId="0" borderId="4" xfId="0" applyNumberFormat="1" applyFont="1" applyBorder="1" applyAlignment="1">
      <alignment horizontal="right" vertical="center" wrapText="1"/>
    </xf>
    <xf numFmtId="0" fontId="5" fillId="0" borderId="3" xfId="0" applyFont="1" applyBorder="1" applyAlignment="1">
      <alignment vertical="center"/>
    </xf>
    <xf numFmtId="164" fontId="5" fillId="0" borderId="3" xfId="0" applyNumberFormat="1" applyFont="1" applyBorder="1" applyAlignment="1">
      <alignment vertical="center"/>
    </xf>
    <xf numFmtId="0" fontId="14" fillId="0" borderId="2" xfId="0" applyFont="1" applyBorder="1" applyAlignment="1">
      <alignment horizontal="center" vertical="center" wrapText="1"/>
    </xf>
    <xf numFmtId="0" fontId="14" fillId="0" borderId="15" xfId="0" applyFont="1" applyBorder="1" applyAlignment="1">
      <alignment vertical="center"/>
    </xf>
    <xf numFmtId="0" fontId="14" fillId="0" borderId="15" xfId="0" applyFont="1" applyBorder="1" applyAlignment="1">
      <alignment vertical="center" wrapText="1"/>
    </xf>
    <xf numFmtId="164" fontId="14" fillId="0" borderId="15" xfId="0" applyNumberFormat="1" applyFont="1" applyBorder="1" applyAlignment="1">
      <alignment horizontal="right" vertical="center" wrapText="1"/>
    </xf>
    <xf numFmtId="0" fontId="14" fillId="0" borderId="2" xfId="0" applyFont="1" applyBorder="1" applyAlignment="1">
      <alignment horizontal="center" vertical="center" wrapText="1"/>
    </xf>
    <xf numFmtId="164" fontId="24" fillId="0" borderId="15" xfId="0" applyNumberFormat="1" applyFont="1" applyBorder="1" applyAlignment="1">
      <alignment horizontal="right" vertical="center"/>
    </xf>
    <xf numFmtId="0" fontId="5" fillId="0" borderId="0" xfId="0" applyFont="1" applyAlignment="1">
      <alignment vertical="center"/>
    </xf>
    <xf numFmtId="0" fontId="6" fillId="4" borderId="7" xfId="0" applyFont="1" applyFill="1" applyBorder="1" applyAlignment="1">
      <alignment horizontal="left" vertical="center" wrapText="1"/>
    </xf>
    <xf numFmtId="0" fontId="2" fillId="4" borderId="28" xfId="0" applyFont="1" applyFill="1" applyBorder="1" applyAlignment="1">
      <alignment horizontal="left" vertical="center"/>
    </xf>
    <xf numFmtId="0" fontId="6" fillId="4" borderId="29" xfId="0" applyFont="1" applyFill="1" applyBorder="1" applyAlignment="1">
      <alignment horizontal="left" vertical="center" wrapText="1"/>
    </xf>
    <xf numFmtId="0" fontId="11" fillId="4" borderId="29"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6" fillId="4" borderId="31" xfId="0" applyFont="1" applyFill="1" applyBorder="1" applyAlignment="1">
      <alignment horizontal="left" vertical="center" wrapText="1"/>
    </xf>
    <xf numFmtId="0" fontId="6" fillId="4" borderId="32" xfId="0" applyFont="1" applyFill="1" applyBorder="1" applyAlignment="1">
      <alignment horizontal="left" vertical="center" wrapText="1"/>
    </xf>
    <xf numFmtId="0" fontId="11" fillId="4" borderId="32"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6" fillId="4" borderId="3" xfId="0" applyFont="1" applyFill="1" applyBorder="1" applyAlignment="1">
      <alignment horizontal="left" vertical="center" wrapText="1"/>
    </xf>
    <xf numFmtId="0" fontId="11" fillId="4" borderId="3"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11" fillId="0" borderId="34" xfId="0" applyFont="1" applyBorder="1" applyAlignment="1">
      <alignment horizontal="center" vertical="center" wrapText="1"/>
    </xf>
    <xf numFmtId="164" fontId="2" fillId="0" borderId="3" xfId="0" applyNumberFormat="1" applyFont="1" applyBorder="1" applyAlignment="1">
      <alignment horizontal="center" vertical="center" wrapText="1"/>
    </xf>
    <xf numFmtId="164" fontId="2" fillId="0" borderId="3" xfId="0" applyNumberFormat="1" applyFont="1" applyBorder="1" applyAlignment="1">
      <alignment horizontal="center" vertical="center" wrapText="1"/>
    </xf>
    <xf numFmtId="0" fontId="6" fillId="5" borderId="3" xfId="0" applyFont="1" applyFill="1" applyBorder="1" applyAlignment="1">
      <alignment horizontal="left" vertical="center" wrapText="1"/>
    </xf>
    <xf numFmtId="0" fontId="2" fillId="5" borderId="3" xfId="0" applyFont="1" applyFill="1" applyBorder="1" applyAlignment="1">
      <alignment horizontal="center" vertical="center" wrapText="1"/>
    </xf>
    <xf numFmtId="164" fontId="2" fillId="5" borderId="3"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0" xfId="0" applyFont="1" applyAlignment="1">
      <alignment vertical="top"/>
    </xf>
    <xf numFmtId="164" fontId="11" fillId="4" borderId="3" xfId="0" applyNumberFormat="1" applyFont="1" applyFill="1" applyBorder="1" applyAlignment="1">
      <alignment horizontal="center" vertical="center" wrapText="1"/>
    </xf>
    <xf numFmtId="164" fontId="5" fillId="3" borderId="3" xfId="0" applyNumberFormat="1" applyFont="1" applyFill="1" applyBorder="1"/>
    <xf numFmtId="164" fontId="11" fillId="4" borderId="3" xfId="0" applyNumberFormat="1" applyFont="1" applyFill="1" applyBorder="1" applyAlignment="1">
      <alignment horizontal="center" vertical="center" wrapText="1"/>
    </xf>
    <xf numFmtId="164" fontId="11" fillId="3" borderId="3" xfId="0" applyNumberFormat="1" applyFont="1" applyFill="1" applyBorder="1" applyAlignment="1">
      <alignment horizontal="center" wrapText="1"/>
    </xf>
    <xf numFmtId="164" fontId="11" fillId="4" borderId="17" xfId="0" applyNumberFormat="1" applyFont="1" applyFill="1" applyBorder="1" applyAlignment="1">
      <alignment horizontal="center" vertical="center" wrapText="1"/>
    </xf>
    <xf numFmtId="164" fontId="11" fillId="4" borderId="17" xfId="0" applyNumberFormat="1" applyFont="1" applyFill="1" applyBorder="1" applyAlignment="1">
      <alignment horizontal="center" vertical="center" wrapText="1"/>
    </xf>
    <xf numFmtId="164" fontId="11" fillId="3" borderId="40" xfId="0" applyNumberFormat="1" applyFont="1" applyFill="1" applyBorder="1" applyAlignment="1">
      <alignment horizontal="center" wrapText="1"/>
    </xf>
    <xf numFmtId="164" fontId="12" fillId="2" borderId="20" xfId="0" applyNumberFormat="1" applyFont="1" applyFill="1" applyBorder="1" applyAlignment="1">
      <alignment horizontal="center" vertical="center" wrapText="1"/>
    </xf>
    <xf numFmtId="164" fontId="12" fillId="2" borderId="15" xfId="0" applyNumberFormat="1" applyFont="1" applyFill="1" applyBorder="1" applyAlignment="1">
      <alignment horizontal="center" wrapText="1"/>
    </xf>
    <xf numFmtId="10" fontId="2" fillId="0" borderId="0" xfId="0" applyNumberFormat="1" applyFont="1" applyAlignment="1">
      <alignment vertical="center"/>
    </xf>
    <xf numFmtId="164" fontId="11" fillId="0" borderId="3" xfId="0" applyNumberFormat="1" applyFont="1" applyBorder="1" applyAlignment="1">
      <alignment horizontal="center" vertical="center" wrapText="1"/>
    </xf>
    <xf numFmtId="164" fontId="11" fillId="0" borderId="17" xfId="0" applyNumberFormat="1" applyFont="1" applyBorder="1" applyAlignment="1">
      <alignment horizontal="center" vertical="center" wrapText="1"/>
    </xf>
    <xf numFmtId="164" fontId="11" fillId="2" borderId="20" xfId="0" applyNumberFormat="1" applyFont="1" applyFill="1" applyBorder="1" applyAlignment="1">
      <alignment horizontal="center" vertical="center" wrapText="1"/>
    </xf>
    <xf numFmtId="0" fontId="6" fillId="2" borderId="3" xfId="0" applyFont="1" applyFill="1" applyBorder="1" applyAlignment="1">
      <alignment horizontal="left" vertical="center"/>
    </xf>
    <xf numFmtId="0" fontId="12" fillId="2" borderId="3" xfId="0" applyFont="1" applyFill="1" applyBorder="1" applyAlignment="1">
      <alignment horizontal="center" vertical="center" wrapText="1"/>
    </xf>
    <xf numFmtId="0" fontId="6" fillId="4" borderId="7" xfId="0" applyFont="1" applyFill="1" applyBorder="1" applyAlignment="1">
      <alignment horizontal="left" vertical="center"/>
    </xf>
    <xf numFmtId="0" fontId="12" fillId="4" borderId="7" xfId="0" applyFont="1" applyFill="1" applyBorder="1" applyAlignment="1">
      <alignment horizontal="center" vertical="center" wrapText="1"/>
    </xf>
    <xf numFmtId="0" fontId="6" fillId="4" borderId="7" xfId="0" applyFont="1" applyFill="1" applyBorder="1" applyAlignment="1">
      <alignment horizontal="center" vertical="center"/>
    </xf>
    <xf numFmtId="0" fontId="2" fillId="4" borderId="3" xfId="0" applyFont="1" applyFill="1" applyBorder="1" applyAlignment="1">
      <alignment horizontal="center" vertical="center"/>
    </xf>
    <xf numFmtId="0" fontId="12" fillId="2" borderId="3" xfId="0" applyFont="1" applyFill="1" applyBorder="1" applyAlignment="1">
      <alignment vertical="center" wrapText="1"/>
    </xf>
    <xf numFmtId="0" fontId="2" fillId="4" borderId="7" xfId="0" applyFont="1" applyFill="1" applyBorder="1" applyAlignment="1">
      <alignment vertical="center"/>
    </xf>
    <xf numFmtId="164" fontId="2" fillId="0" borderId="0" xfId="0" applyNumberFormat="1" applyFont="1" applyAlignment="1">
      <alignment vertical="center"/>
    </xf>
    <xf numFmtId="164" fontId="11" fillId="0" borderId="3" xfId="0" applyNumberFormat="1" applyFont="1" applyBorder="1" applyAlignment="1">
      <alignment horizontal="center" vertical="center" wrapText="1"/>
    </xf>
    <xf numFmtId="164" fontId="11" fillId="0" borderId="17" xfId="0" applyNumberFormat="1" applyFont="1" applyBorder="1" applyAlignment="1">
      <alignment horizontal="center" vertical="center" wrapText="1"/>
    </xf>
    <xf numFmtId="0" fontId="6" fillId="0" borderId="3" xfId="0" applyFont="1" applyBorder="1" applyAlignment="1">
      <alignment horizontal="left" vertical="center" wrapText="1"/>
    </xf>
    <xf numFmtId="164" fontId="11" fillId="0" borderId="2" xfId="0" applyNumberFormat="1" applyFont="1" applyBorder="1" applyAlignment="1">
      <alignment horizontal="center" vertical="center" wrapText="1"/>
    </xf>
    <xf numFmtId="164" fontId="11" fillId="0" borderId="2" xfId="0" applyNumberFormat="1" applyFont="1" applyBorder="1" applyAlignment="1">
      <alignment horizontal="center" vertical="center" wrapText="1"/>
    </xf>
    <xf numFmtId="0" fontId="6" fillId="2" borderId="41" xfId="0" applyFont="1" applyFill="1" applyBorder="1" applyAlignment="1">
      <alignment horizontal="left" vertical="center" wrapText="1"/>
    </xf>
    <xf numFmtId="164" fontId="11" fillId="2" borderId="41" xfId="0" applyNumberFormat="1" applyFont="1" applyFill="1" applyBorder="1" applyAlignment="1">
      <alignment horizontal="center" vertical="center" wrapText="1"/>
    </xf>
    <xf numFmtId="164" fontId="25" fillId="3" borderId="3" xfId="0" applyNumberFormat="1" applyFont="1" applyFill="1" applyBorder="1" applyAlignment="1">
      <alignment horizontal="center" wrapText="1"/>
    </xf>
    <xf numFmtId="0" fontId="11" fillId="0" borderId="1" xfId="0" applyFont="1" applyBorder="1" applyAlignment="1">
      <alignment horizontal="center" vertical="center" wrapText="1"/>
    </xf>
    <xf numFmtId="3" fontId="11" fillId="0" borderId="1" xfId="0" applyNumberFormat="1" applyFont="1" applyBorder="1" applyAlignment="1">
      <alignment horizontal="center" vertical="center" wrapText="1"/>
    </xf>
    <xf numFmtId="0" fontId="11" fillId="0" borderId="17" xfId="0" applyFont="1" applyBorder="1" applyAlignment="1">
      <alignment horizontal="center" vertical="center" wrapText="1"/>
    </xf>
    <xf numFmtId="3" fontId="12" fillId="2" borderId="20" xfId="0" applyNumberFormat="1" applyFont="1" applyFill="1" applyBorder="1" applyAlignment="1">
      <alignment horizontal="center" vertical="center" wrapText="1"/>
    </xf>
    <xf numFmtId="0" fontId="6" fillId="2" borderId="27" xfId="0" applyFont="1" applyFill="1" applyBorder="1" applyAlignment="1">
      <alignment horizontal="center" vertical="center" wrapText="1"/>
    </xf>
    <xf numFmtId="0" fontId="26" fillId="0" borderId="0" xfId="0" applyFont="1" applyAlignment="1">
      <alignment horizontal="left" vertical="center" wrapText="1"/>
    </xf>
    <xf numFmtId="0" fontId="6" fillId="2" borderId="3" xfId="0" applyFont="1" applyFill="1" applyBorder="1" applyAlignment="1">
      <alignment vertical="center" wrapText="1"/>
    </xf>
    <xf numFmtId="0" fontId="2" fillId="0" borderId="3" xfId="0" applyFont="1" applyBorder="1" applyAlignment="1">
      <alignment horizontal="left" vertical="center"/>
    </xf>
    <xf numFmtId="0" fontId="2" fillId="4" borderId="3" xfId="0" applyFont="1" applyFill="1" applyBorder="1" applyAlignment="1">
      <alignment horizontal="left" vertical="center" wrapText="1"/>
    </xf>
    <xf numFmtId="0" fontId="12" fillId="2" borderId="3" xfId="0" applyFont="1" applyFill="1" applyBorder="1" applyAlignment="1">
      <alignment horizontal="center" vertical="center" wrapText="1"/>
    </xf>
    <xf numFmtId="164" fontId="12" fillId="2" borderId="3" xfId="0" applyNumberFormat="1" applyFont="1" applyFill="1" applyBorder="1" applyAlignment="1">
      <alignment horizontal="center" vertical="center" wrapText="1"/>
    </xf>
    <xf numFmtId="164" fontId="5" fillId="0" borderId="3" xfId="0" applyNumberFormat="1" applyFont="1" applyBorder="1" applyAlignment="1">
      <alignment horizontal="righ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64" fontId="2" fillId="0" borderId="1" xfId="0" applyNumberFormat="1" applyFont="1" applyBorder="1" applyAlignment="1">
      <alignment horizontal="right" vertical="center" wrapText="1"/>
    </xf>
    <xf numFmtId="0" fontId="11" fillId="0" borderId="1" xfId="0" applyFont="1" applyBorder="1" applyAlignment="1">
      <alignment horizontal="left" vertical="center" wrapText="1"/>
    </xf>
    <xf numFmtId="164" fontId="11" fillId="0" borderId="1" xfId="0" applyNumberFormat="1" applyFont="1" applyBorder="1" applyAlignment="1">
      <alignment horizontal="right" vertical="center" wrapText="1"/>
    </xf>
    <xf numFmtId="164" fontId="11" fillId="4" borderId="3" xfId="0" applyNumberFormat="1" applyFont="1" applyFill="1" applyBorder="1" applyAlignment="1">
      <alignment horizontal="right" vertical="center" wrapText="1"/>
    </xf>
    <xf numFmtId="0" fontId="2" fillId="0" borderId="4" xfId="0" applyFont="1" applyBorder="1" applyAlignment="1">
      <alignment horizontal="left" vertical="center"/>
    </xf>
    <xf numFmtId="0" fontId="2" fillId="0" borderId="2" xfId="0" applyFont="1" applyBorder="1" applyAlignment="1">
      <alignment horizontal="center" vertical="center"/>
    </xf>
    <xf numFmtId="0" fontId="2" fillId="0" borderId="15" xfId="0" applyFont="1" applyBorder="1" applyAlignment="1">
      <alignment horizontal="left" vertical="center"/>
    </xf>
    <xf numFmtId="0" fontId="11" fillId="4" borderId="2" xfId="0" applyFont="1" applyFill="1" applyBorder="1" applyAlignment="1">
      <alignment horizontal="center" vertical="center" wrapText="1"/>
    </xf>
    <xf numFmtId="0" fontId="12" fillId="0" borderId="0" xfId="0" applyFont="1" applyAlignment="1">
      <alignment horizontal="center" vertical="center" wrapText="1"/>
    </xf>
    <xf numFmtId="0" fontId="2" fillId="4" borderId="43" xfId="0" applyFont="1" applyFill="1" applyBorder="1" applyAlignment="1">
      <alignment vertical="center" wrapText="1"/>
    </xf>
    <xf numFmtId="164" fontId="11" fillId="4" borderId="2" xfId="0" applyNumberFormat="1" applyFont="1" applyFill="1" applyBorder="1" applyAlignment="1">
      <alignment horizontal="right"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3" xfId="0" applyFont="1" applyBorder="1" applyAlignment="1">
      <alignment vertical="center" wrapText="1"/>
    </xf>
    <xf numFmtId="0" fontId="27" fillId="0" borderId="2" xfId="0" applyFont="1" applyBorder="1" applyAlignment="1">
      <alignment horizontal="center" vertical="center" wrapText="1"/>
    </xf>
    <xf numFmtId="0" fontId="27" fillId="0" borderId="2" xfId="0" applyFont="1" applyBorder="1" applyAlignment="1">
      <alignment vertical="center" wrapText="1"/>
    </xf>
    <xf numFmtId="0" fontId="2" fillId="4" borderId="44" xfId="0" applyFont="1" applyFill="1" applyBorder="1" applyAlignment="1">
      <alignment vertical="center" wrapText="1"/>
    </xf>
    <xf numFmtId="0" fontId="11" fillId="4" borderId="20" xfId="0" applyFont="1" applyFill="1" applyBorder="1" applyAlignment="1">
      <alignment horizontal="center" vertical="center" wrapText="1"/>
    </xf>
    <xf numFmtId="164" fontId="11" fillId="2" borderId="20" xfId="0" applyNumberFormat="1" applyFont="1" applyFill="1" applyBorder="1" applyAlignment="1">
      <alignment horizontal="right" vertical="center" wrapText="1"/>
    </xf>
    <xf numFmtId="164" fontId="11" fillId="0" borderId="17" xfId="0" applyNumberFormat="1" applyFont="1" applyBorder="1" applyAlignment="1">
      <alignment horizontal="right" vertical="center" wrapText="1"/>
    </xf>
    <xf numFmtId="164" fontId="11" fillId="2" borderId="41" xfId="0" applyNumberFormat="1" applyFont="1" applyFill="1" applyBorder="1" applyAlignment="1">
      <alignment horizontal="right" vertical="center" wrapText="1"/>
    </xf>
    <xf numFmtId="164" fontId="11" fillId="0" borderId="3" xfId="0" applyNumberFormat="1" applyFont="1" applyBorder="1" applyAlignment="1">
      <alignment horizontal="right" vertical="center"/>
    </xf>
    <xf numFmtId="164" fontId="11" fillId="0" borderId="3" xfId="0" applyNumberFormat="1" applyFont="1" applyBorder="1" applyAlignment="1">
      <alignment horizontal="right" vertical="center"/>
    </xf>
    <xf numFmtId="164" fontId="5" fillId="0" borderId="2" xfId="0" applyNumberFormat="1" applyFont="1" applyBorder="1" applyAlignment="1">
      <alignment horizontal="right" vertical="center"/>
    </xf>
    <xf numFmtId="164" fontId="11" fillId="0" borderId="2" xfId="0" applyNumberFormat="1" applyFont="1" applyBorder="1" applyAlignment="1">
      <alignment horizontal="right" vertical="center"/>
    </xf>
    <xf numFmtId="0" fontId="2" fillId="2" borderId="3" xfId="0" applyFont="1" applyFill="1" applyBorder="1" applyAlignment="1">
      <alignment vertical="center" wrapText="1"/>
    </xf>
    <xf numFmtId="0" fontId="11" fillId="4" borderId="27" xfId="0" applyFont="1" applyFill="1" applyBorder="1" applyAlignment="1">
      <alignment horizontal="center" vertical="center" wrapText="1"/>
    </xf>
    <xf numFmtId="0" fontId="2" fillId="4" borderId="17" xfId="0" applyFont="1" applyFill="1" applyBorder="1" applyAlignment="1">
      <alignment horizontal="left" vertical="center" wrapText="1"/>
    </xf>
    <xf numFmtId="0" fontId="11" fillId="4" borderId="17" xfId="0" applyFont="1" applyFill="1" applyBorder="1" applyAlignment="1">
      <alignment horizontal="center" vertical="center" wrapText="1"/>
    </xf>
    <xf numFmtId="0" fontId="2" fillId="4" borderId="7" xfId="0" applyFont="1" applyFill="1" applyBorder="1" applyAlignment="1">
      <alignment horizontal="left" vertical="center"/>
    </xf>
    <xf numFmtId="0" fontId="12" fillId="2" borderId="20" xfId="0" applyFont="1" applyFill="1" applyBorder="1" applyAlignment="1">
      <alignment horizontal="center" vertical="center" wrapText="1"/>
    </xf>
    <xf numFmtId="0" fontId="6" fillId="2" borderId="27" xfId="0" applyFont="1" applyFill="1" applyBorder="1" applyAlignment="1">
      <alignment vertical="center" wrapText="1"/>
    </xf>
    <xf numFmtId="0" fontId="11" fillId="0" borderId="48" xfId="0" applyFont="1" applyBorder="1" applyAlignment="1">
      <alignment horizontal="center" vertical="center" wrapText="1"/>
    </xf>
    <xf numFmtId="0" fontId="2" fillId="0" borderId="5" xfId="0" applyFont="1" applyBorder="1" applyAlignment="1">
      <alignment vertical="center"/>
    </xf>
    <xf numFmtId="0" fontId="6" fillId="0" borderId="6" xfId="0" applyFont="1" applyBorder="1" applyAlignment="1">
      <alignment vertical="center"/>
    </xf>
    <xf numFmtId="0" fontId="6" fillId="2" borderId="31" xfId="0" applyFont="1" applyFill="1" applyBorder="1" applyAlignment="1">
      <alignment vertical="center" wrapText="1"/>
    </xf>
    <xf numFmtId="0" fontId="6" fillId="2" borderId="44" xfId="0" applyFont="1" applyFill="1" applyBorder="1" applyAlignment="1">
      <alignment vertical="center" wrapText="1"/>
    </xf>
    <xf numFmtId="0" fontId="2" fillId="0" borderId="3" xfId="0" applyFont="1" applyBorder="1" applyAlignment="1">
      <alignment vertical="center" wrapText="1"/>
    </xf>
    <xf numFmtId="0" fontId="2" fillId="0" borderId="0" xfId="0" applyFont="1" applyAlignment="1">
      <alignment horizontal="left" vertical="top"/>
    </xf>
    <xf numFmtId="0" fontId="6" fillId="0" borderId="0" xfId="0" applyFont="1" applyAlignment="1">
      <alignment horizontal="left" vertical="top"/>
    </xf>
    <xf numFmtId="0" fontId="6" fillId="2" borderId="3" xfId="0" applyFont="1" applyFill="1" applyBorder="1" applyAlignment="1">
      <alignment horizontal="center" vertical="top"/>
    </xf>
    <xf numFmtId="0" fontId="2" fillId="0" borderId="3" xfId="0" applyFont="1" applyBorder="1" applyAlignment="1">
      <alignment horizontal="center" vertical="top"/>
    </xf>
    <xf numFmtId="0" fontId="2" fillId="0" borderId="3" xfId="0" applyFont="1" applyBorder="1" applyAlignment="1">
      <alignment horizontal="left" vertical="top"/>
    </xf>
    <xf numFmtId="0" fontId="11" fillId="0" borderId="3" xfId="0" applyFont="1" applyBorder="1" applyAlignment="1">
      <alignment horizontal="right" vertical="center" wrapText="1"/>
    </xf>
    <xf numFmtId="164" fontId="11" fillId="0" borderId="3" xfId="0" applyNumberFormat="1" applyFont="1" applyBorder="1" applyAlignment="1">
      <alignment horizontal="center" vertical="center" wrapText="1"/>
    </xf>
    <xf numFmtId="164" fontId="11" fillId="0" borderId="3" xfId="0" applyNumberFormat="1" applyFont="1" applyBorder="1" applyAlignment="1">
      <alignment horizontal="center" vertical="center" wrapText="1"/>
    </xf>
    <xf numFmtId="164" fontId="11" fillId="3" borderId="3" xfId="0" applyNumberFormat="1" applyFont="1" applyFill="1" applyBorder="1" applyAlignment="1">
      <alignment horizontal="center" vertical="center" wrapText="1"/>
    </xf>
    <xf numFmtId="164" fontId="11" fillId="3" borderId="3" xfId="0" applyNumberFormat="1" applyFont="1" applyFill="1" applyBorder="1" applyAlignment="1">
      <alignment horizontal="center" vertical="center" wrapText="1"/>
    </xf>
    <xf numFmtId="0" fontId="6" fillId="2" borderId="31" xfId="0" applyFont="1" applyFill="1" applyBorder="1" applyAlignment="1">
      <alignment horizontal="left" vertical="center" wrapText="1"/>
    </xf>
    <xf numFmtId="0" fontId="2" fillId="2" borderId="32" xfId="0" applyFont="1" applyFill="1" applyBorder="1" applyAlignment="1">
      <alignment horizontal="left" vertical="center" wrapText="1"/>
    </xf>
    <xf numFmtId="164" fontId="11" fillId="2" borderId="20" xfId="0" applyNumberFormat="1" applyFont="1" applyFill="1" applyBorder="1" applyAlignment="1">
      <alignment horizontal="center" vertical="center" wrapText="1"/>
    </xf>
    <xf numFmtId="0" fontId="11" fillId="0" borderId="2" xfId="0" applyFont="1" applyBorder="1" applyAlignment="1">
      <alignment horizontal="left" vertical="center" wrapText="1"/>
    </xf>
    <xf numFmtId="164" fontId="11" fillId="3" borderId="3" xfId="0" applyNumberFormat="1" applyFont="1" applyFill="1" applyBorder="1" applyAlignment="1">
      <alignment horizontal="right" vertical="center" wrapText="1"/>
    </xf>
    <xf numFmtId="16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right" vertical="center" wrapText="1"/>
    </xf>
    <xf numFmtId="164" fontId="11" fillId="0" borderId="3" xfId="0" applyNumberFormat="1" applyFont="1" applyBorder="1" applyAlignment="1">
      <alignment horizontal="right" vertical="center" wrapText="1"/>
    </xf>
    <xf numFmtId="164" fontId="6" fillId="2" borderId="3" xfId="0" applyNumberFormat="1" applyFont="1" applyFill="1" applyBorder="1" applyAlignment="1">
      <alignment horizontal="right" vertical="center"/>
    </xf>
    <xf numFmtId="0" fontId="12" fillId="0" borderId="3" xfId="0" applyFont="1" applyBorder="1" applyAlignment="1">
      <alignment horizontal="right" vertical="center"/>
    </xf>
    <xf numFmtId="164" fontId="6" fillId="2" borderId="3" xfId="0" applyNumberFormat="1" applyFont="1" applyFill="1" applyBorder="1" applyAlignment="1">
      <alignment vertical="center"/>
    </xf>
    <xf numFmtId="0" fontId="2" fillId="0" borderId="0" xfId="0" applyFont="1" applyAlignment="1">
      <alignment horizontal="right" vertical="center" wrapText="1"/>
    </xf>
    <xf numFmtId="0" fontId="2" fillId="0" borderId="3" xfId="0" applyFont="1" applyBorder="1" applyAlignment="1">
      <alignment horizontal="right" vertical="center"/>
    </xf>
    <xf numFmtId="0" fontId="6" fillId="0" borderId="3" xfId="0" applyFont="1" applyBorder="1" applyAlignment="1">
      <alignment horizontal="right" vertical="center"/>
    </xf>
    <xf numFmtId="0" fontId="5" fillId="0" borderId="3" xfId="0" applyFont="1" applyBorder="1" applyAlignment="1">
      <alignment horizontal="right" vertical="center"/>
    </xf>
    <xf numFmtId="0" fontId="2" fillId="0" borderId="3" xfId="0" applyFont="1" applyBorder="1" applyAlignment="1">
      <alignment vertical="top" wrapText="1"/>
    </xf>
    <xf numFmtId="0" fontId="2" fillId="0" borderId="0" xfId="0" applyFont="1"/>
    <xf numFmtId="0" fontId="6" fillId="2" borderId="56" xfId="0" applyFont="1" applyFill="1" applyBorder="1" applyAlignment="1">
      <alignment vertical="center" wrapText="1"/>
    </xf>
    <xf numFmtId="0" fontId="2" fillId="2" borderId="57" xfId="0" applyFont="1" applyFill="1" applyBorder="1" applyAlignment="1">
      <alignment vertical="center" wrapText="1"/>
    </xf>
    <xf numFmtId="0" fontId="2" fillId="2" borderId="26" xfId="0" applyFont="1" applyFill="1" applyBorder="1" applyAlignment="1">
      <alignment vertical="center" wrapText="1"/>
    </xf>
    <xf numFmtId="0" fontId="11" fillId="0" borderId="0" xfId="0" applyFont="1" applyAlignment="1">
      <alignment vertical="center" wrapText="1"/>
    </xf>
    <xf numFmtId="164" fontId="3" fillId="3" borderId="4" xfId="0" applyNumberFormat="1" applyFont="1" applyFill="1" applyBorder="1" applyAlignment="1">
      <alignment horizontal="right" vertical="center"/>
    </xf>
    <xf numFmtId="164" fontId="3" fillId="3" borderId="4" xfId="0" applyNumberFormat="1" applyFont="1" applyFill="1" applyBorder="1" applyAlignment="1">
      <alignment horizontal="right" vertical="center"/>
    </xf>
    <xf numFmtId="164" fontId="3" fillId="3" borderId="2" xfId="0" applyNumberFormat="1" applyFont="1" applyFill="1" applyBorder="1" applyAlignment="1">
      <alignment horizontal="right" vertical="center"/>
    </xf>
    <xf numFmtId="0" fontId="10" fillId="0" borderId="1" xfId="0" applyFont="1" applyBorder="1" applyAlignment="1">
      <alignment horizontal="center" vertical="center" wrapText="1"/>
    </xf>
    <xf numFmtId="0" fontId="10" fillId="4" borderId="27" xfId="0" applyFont="1" applyFill="1" applyBorder="1" applyAlignment="1">
      <alignment horizontal="center" vertical="center" wrapText="1"/>
    </xf>
    <xf numFmtId="164" fontId="3" fillId="3" borderId="3" xfId="0" applyNumberFormat="1" applyFont="1" applyFill="1" applyBorder="1" applyAlignment="1">
      <alignment horizontal="right" vertical="center"/>
    </xf>
    <xf numFmtId="164" fontId="3" fillId="3" borderId="3" xfId="0" applyNumberFormat="1" applyFont="1" applyFill="1" applyBorder="1" applyAlignment="1">
      <alignment horizontal="right" vertical="center"/>
    </xf>
    <xf numFmtId="164" fontId="12" fillId="2" borderId="3" xfId="0" applyNumberFormat="1" applyFont="1" applyFill="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164" fontId="3" fillId="3" borderId="3" xfId="0" applyNumberFormat="1" applyFont="1" applyFill="1" applyBorder="1" applyAlignment="1">
      <alignment vertical="center"/>
    </xf>
    <xf numFmtId="0" fontId="3" fillId="0" borderId="1" xfId="0" applyFont="1" applyBorder="1" applyAlignment="1">
      <alignment vertical="center"/>
    </xf>
    <xf numFmtId="0" fontId="3" fillId="3" borderId="27" xfId="0" applyFont="1" applyFill="1" applyBorder="1" applyAlignment="1">
      <alignment vertical="center"/>
    </xf>
    <xf numFmtId="164" fontId="3" fillId="0" borderId="1" xfId="0" applyNumberFormat="1" applyFont="1" applyBorder="1" applyAlignment="1">
      <alignment vertical="center"/>
    </xf>
    <xf numFmtId="164" fontId="11" fillId="0" borderId="48" xfId="0" applyNumberFormat="1" applyFont="1" applyBorder="1" applyAlignment="1">
      <alignment horizontal="right" vertical="center" wrapText="1"/>
    </xf>
    <xf numFmtId="0" fontId="2" fillId="0" borderId="48" xfId="0" applyFont="1" applyBorder="1" applyAlignment="1">
      <alignment horizontal="left" vertical="center" wrapText="1"/>
    </xf>
    <xf numFmtId="164" fontId="11" fillId="3" borderId="3" xfId="0" applyNumberFormat="1" applyFont="1" applyFill="1" applyBorder="1" applyAlignment="1">
      <alignment horizontal="right" wrapText="1"/>
    </xf>
    <xf numFmtId="164" fontId="5" fillId="3" borderId="3" xfId="0" applyNumberFormat="1" applyFont="1" applyFill="1" applyBorder="1" applyAlignment="1">
      <alignment horizontal="right"/>
    </xf>
    <xf numFmtId="0" fontId="2" fillId="0" borderId="45" xfId="0" applyFont="1" applyBorder="1" applyAlignment="1">
      <alignment horizontal="left" vertical="center" wrapText="1"/>
    </xf>
    <xf numFmtId="164" fontId="11" fillId="0" borderId="2" xfId="0" applyNumberFormat="1" applyFont="1" applyBorder="1" applyAlignment="1">
      <alignment horizontal="right" vertical="center" wrapText="1"/>
    </xf>
    <xf numFmtId="0" fontId="28" fillId="0" borderId="0" xfId="0" applyFont="1" applyAlignment="1">
      <alignment horizontal="left" vertical="center"/>
    </xf>
    <xf numFmtId="0" fontId="2" fillId="0" borderId="17" xfId="0" applyFont="1" applyBorder="1" applyAlignment="1">
      <alignment vertical="center" wrapText="1"/>
    </xf>
    <xf numFmtId="0" fontId="6" fillId="2" borderId="31"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2" fillId="0" borderId="45" xfId="0" applyFont="1" applyBorder="1" applyAlignment="1">
      <alignment horizontal="center" vertical="center" wrapText="1"/>
    </xf>
    <xf numFmtId="0" fontId="11" fillId="0" borderId="2" xfId="0" applyFont="1" applyBorder="1" applyAlignment="1">
      <alignment horizontal="center" vertical="center" wrapText="1"/>
    </xf>
    <xf numFmtId="0" fontId="11" fillId="2" borderId="20" xfId="0" applyFont="1" applyFill="1" applyBorder="1" applyAlignment="1">
      <alignment horizontal="center" vertical="center" wrapText="1"/>
    </xf>
    <xf numFmtId="164" fontId="11" fillId="0" borderId="2" xfId="0" applyNumberFormat="1" applyFont="1" applyBorder="1" applyAlignment="1">
      <alignment horizontal="right" vertical="center" wrapText="1"/>
    </xf>
    <xf numFmtId="0" fontId="16" fillId="0" borderId="3" xfId="0" applyFont="1" applyBorder="1"/>
    <xf numFmtId="0" fontId="2" fillId="0" borderId="3" xfId="0" applyFont="1" applyBorder="1" applyAlignment="1">
      <alignment vertical="center"/>
    </xf>
    <xf numFmtId="0" fontId="11" fillId="0" borderId="22" xfId="0" applyFont="1" applyBorder="1" applyAlignment="1">
      <alignment horizontal="center" vertical="center" wrapText="1"/>
    </xf>
    <xf numFmtId="0" fontId="11" fillId="0" borderId="0" xfId="0" applyFont="1" applyAlignment="1">
      <alignment horizontal="left" vertical="center" wrapText="1"/>
    </xf>
    <xf numFmtId="165" fontId="11" fillId="3" borderId="3" xfId="0" applyNumberFormat="1" applyFont="1" applyFill="1" applyBorder="1" applyAlignment="1">
      <alignment horizontal="center" vertical="center" wrapText="1"/>
    </xf>
    <xf numFmtId="0" fontId="2" fillId="5" borderId="3" xfId="0" applyFont="1" applyFill="1" applyBorder="1" applyAlignment="1">
      <alignment vertical="center"/>
    </xf>
    <xf numFmtId="164" fontId="11" fillId="6" borderId="3" xfId="0" applyNumberFormat="1" applyFont="1" applyFill="1" applyBorder="1" applyAlignment="1">
      <alignment horizontal="center" vertical="center" wrapText="1"/>
    </xf>
    <xf numFmtId="164" fontId="30" fillId="3" borderId="15" xfId="0" applyNumberFormat="1" applyFont="1" applyFill="1" applyBorder="1" applyAlignment="1">
      <alignment horizontal="center" vertical="center" wrapText="1"/>
    </xf>
    <xf numFmtId="164" fontId="30" fillId="3" borderId="15" xfId="0" applyNumberFormat="1" applyFont="1" applyFill="1" applyBorder="1" applyAlignment="1">
      <alignment horizontal="left" vertical="center" wrapText="1"/>
    </xf>
    <xf numFmtId="164" fontId="5" fillId="3" borderId="15" xfId="0" applyNumberFormat="1" applyFont="1" applyFill="1" applyBorder="1" applyAlignment="1">
      <alignment vertical="center"/>
    </xf>
    <xf numFmtId="0" fontId="2" fillId="7" borderId="3" xfId="0" applyFont="1" applyFill="1" applyBorder="1" applyAlignment="1">
      <alignment horizontal="center" vertical="center" wrapText="1"/>
    </xf>
    <xf numFmtId="0" fontId="2" fillId="2" borderId="3" xfId="0" applyFont="1" applyFill="1" applyBorder="1" applyAlignment="1">
      <alignment horizontal="left" vertical="center" wrapText="1"/>
    </xf>
    <xf numFmtId="164" fontId="6" fillId="2" borderId="3" xfId="0" applyNumberFormat="1" applyFont="1" applyFill="1" applyBorder="1" applyAlignment="1">
      <alignment horizontal="center" vertical="center" wrapText="1"/>
    </xf>
    <xf numFmtId="164" fontId="5" fillId="0" borderId="15" xfId="0" applyNumberFormat="1" applyFont="1" applyBorder="1" applyAlignment="1">
      <alignment vertical="center"/>
    </xf>
    <xf numFmtId="164" fontId="5" fillId="7" borderId="15" xfId="0" applyNumberFormat="1" applyFont="1" applyFill="1" applyBorder="1" applyAlignment="1">
      <alignment vertical="center"/>
    </xf>
    <xf numFmtId="164" fontId="6" fillId="2" borderId="15" xfId="0" applyNumberFormat="1" applyFont="1" applyFill="1" applyBorder="1" applyAlignment="1">
      <alignment horizontal="center" vertical="center"/>
    </xf>
    <xf numFmtId="0" fontId="5" fillId="3" borderId="15" xfId="0" applyFont="1" applyFill="1" applyBorder="1" applyAlignment="1">
      <alignment vertical="center"/>
    </xf>
    <xf numFmtId="0" fontId="5" fillId="0" borderId="15" xfId="0" applyFont="1" applyBorder="1" applyAlignment="1">
      <alignment vertical="center"/>
    </xf>
    <xf numFmtId="0" fontId="5" fillId="7" borderId="15" xfId="0" applyFont="1" applyFill="1" applyBorder="1" applyAlignment="1">
      <alignment vertical="center"/>
    </xf>
    <xf numFmtId="0" fontId="5" fillId="2" borderId="15" xfId="0" applyFont="1" applyFill="1" applyBorder="1" applyAlignment="1">
      <alignment vertical="center"/>
    </xf>
    <xf numFmtId="0" fontId="6" fillId="2" borderId="3" xfId="0" applyFont="1" applyFill="1" applyBorder="1" applyAlignment="1">
      <alignment vertical="center"/>
    </xf>
    <xf numFmtId="0" fontId="2" fillId="0" borderId="4" xfId="0" applyFont="1" applyBorder="1" applyAlignment="1">
      <alignment horizontal="center" vertical="center"/>
    </xf>
    <xf numFmtId="3" fontId="6" fillId="2" borderId="15" xfId="0" applyNumberFormat="1" applyFont="1" applyFill="1" applyBorder="1" applyAlignment="1">
      <alignment horizontal="center" vertical="center"/>
    </xf>
    <xf numFmtId="3" fontId="5" fillId="3" borderId="15" xfId="0" applyNumberFormat="1" applyFont="1" applyFill="1" applyBorder="1" applyAlignment="1">
      <alignment vertical="center"/>
    </xf>
    <xf numFmtId="0" fontId="6" fillId="2" borderId="15" xfId="0" applyFont="1" applyFill="1" applyBorder="1" applyAlignment="1">
      <alignment horizontal="center" vertical="center"/>
    </xf>
    <xf numFmtId="0" fontId="5" fillId="2" borderId="3" xfId="0" applyFont="1" applyFill="1" applyBorder="1" applyAlignment="1">
      <alignment vertical="center"/>
    </xf>
    <xf numFmtId="0" fontId="5" fillId="7" borderId="3" xfId="0" applyFont="1" applyFill="1" applyBorder="1" applyAlignment="1">
      <alignment vertical="center"/>
    </xf>
    <xf numFmtId="0" fontId="6" fillId="2" borderId="3" xfId="0" applyFont="1" applyFill="1" applyBorder="1" applyAlignment="1">
      <alignment vertical="center" wrapText="1"/>
    </xf>
    <xf numFmtId="0" fontId="2" fillId="4" borderId="27" xfId="0" applyFont="1" applyFill="1" applyBorder="1" applyAlignment="1">
      <alignment horizontal="center" vertical="center" wrapText="1"/>
    </xf>
    <xf numFmtId="164" fontId="2" fillId="4" borderId="27" xfId="0" applyNumberFormat="1" applyFont="1" applyFill="1" applyBorder="1" applyAlignment="1">
      <alignment horizontal="right" vertical="center" wrapText="1"/>
    </xf>
    <xf numFmtId="164" fontId="2" fillId="4" borderId="27"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11" fillId="0" borderId="1" xfId="0" applyFont="1" applyBorder="1" applyAlignment="1">
      <alignment horizontal="left" vertical="center" wrapText="1"/>
    </xf>
    <xf numFmtId="164" fontId="12" fillId="0" borderId="3" xfId="0" applyNumberFormat="1" applyFont="1" applyBorder="1" applyAlignment="1">
      <alignment horizontal="center" vertical="center" wrapText="1"/>
    </xf>
    <xf numFmtId="0" fontId="11" fillId="0" borderId="3" xfId="0" applyFont="1" applyBorder="1" applyAlignment="1">
      <alignment horizontal="left" vertical="center" wrapText="1"/>
    </xf>
    <xf numFmtId="0" fontId="31" fillId="0" borderId="0" xfId="0" applyFont="1" applyAlignment="1">
      <alignment vertical="center"/>
    </xf>
    <xf numFmtId="0" fontId="2" fillId="0" borderId="3" xfId="0" applyFont="1" applyBorder="1" applyAlignment="1">
      <alignment horizontal="left" vertical="center" wrapText="1"/>
    </xf>
    <xf numFmtId="3" fontId="2" fillId="0" borderId="3" xfId="0" applyNumberFormat="1" applyFont="1" applyBorder="1" applyAlignment="1">
      <alignment vertical="center"/>
    </xf>
    <xf numFmtId="3" fontId="2" fillId="2" borderId="3" xfId="0" applyNumberFormat="1" applyFont="1" applyFill="1" applyBorder="1" applyAlignment="1">
      <alignment vertical="center"/>
    </xf>
    <xf numFmtId="0" fontId="6" fillId="2" borderId="56" xfId="0" applyFont="1" applyFill="1" applyBorder="1" applyAlignment="1">
      <alignment horizontal="center" vertical="center" wrapText="1"/>
    </xf>
    <xf numFmtId="0" fontId="6" fillId="4" borderId="7" xfId="0" applyFont="1" applyFill="1" applyBorder="1" applyAlignment="1">
      <alignment vertical="center" wrapText="1"/>
    </xf>
    <xf numFmtId="0" fontId="6" fillId="4" borderId="3" xfId="0" applyFont="1" applyFill="1" applyBorder="1" applyAlignment="1">
      <alignment vertical="center" wrapText="1"/>
    </xf>
    <xf numFmtId="0" fontId="5" fillId="0" borderId="0" xfId="0" applyFont="1"/>
    <xf numFmtId="0" fontId="2" fillId="2" borderId="20" xfId="0" applyFont="1" applyFill="1" applyBorder="1" applyAlignment="1">
      <alignment horizontal="left" vertical="center" wrapText="1"/>
    </xf>
    <xf numFmtId="0" fontId="32" fillId="0" borderId="0" xfId="0" applyFont="1"/>
    <xf numFmtId="0" fontId="31" fillId="0" borderId="3" xfId="0" applyFont="1" applyBorder="1" applyAlignment="1">
      <alignment horizontal="center" vertical="center" wrapText="1"/>
    </xf>
    <xf numFmtId="0" fontId="31" fillId="0" borderId="3" xfId="0" applyFont="1" applyBorder="1" applyAlignment="1">
      <alignment horizontal="left" vertical="center" wrapText="1"/>
    </xf>
    <xf numFmtId="3" fontId="31" fillId="0" borderId="3" xfId="0" applyNumberFormat="1" applyFont="1" applyBorder="1" applyAlignment="1">
      <alignment horizontal="right" vertical="center" wrapText="1"/>
    </xf>
    <xf numFmtId="3" fontId="31" fillId="0" borderId="3" xfId="0" applyNumberFormat="1" applyFont="1" applyBorder="1" applyAlignment="1">
      <alignment horizontal="right" vertical="center" wrapText="1"/>
    </xf>
    <xf numFmtId="0" fontId="31" fillId="0" borderId="1" xfId="0" applyFont="1" applyBorder="1" applyAlignment="1">
      <alignment horizontal="center" vertical="center" wrapText="1"/>
    </xf>
    <xf numFmtId="0" fontId="31" fillId="0" borderId="1" xfId="0" applyFont="1" applyBorder="1" applyAlignment="1">
      <alignment horizontal="left" vertical="center" wrapText="1"/>
    </xf>
    <xf numFmtId="3" fontId="31" fillId="0" borderId="1" xfId="0" applyNumberFormat="1" applyFont="1" applyBorder="1" applyAlignment="1">
      <alignment horizontal="right" vertical="center" wrapText="1"/>
    </xf>
    <xf numFmtId="3" fontId="31" fillId="0" borderId="1" xfId="0" applyNumberFormat="1" applyFont="1" applyBorder="1" applyAlignment="1">
      <alignment horizontal="right" vertical="center" wrapText="1"/>
    </xf>
    <xf numFmtId="3" fontId="12" fillId="2" borderId="62" xfId="0" applyNumberFormat="1" applyFont="1" applyFill="1" applyBorder="1" applyAlignment="1">
      <alignment horizontal="right" vertical="center" wrapText="1"/>
    </xf>
    <xf numFmtId="0" fontId="6" fillId="4" borderId="13" xfId="0" applyFont="1" applyFill="1" applyBorder="1" applyAlignment="1">
      <alignment horizontal="left" vertical="center" wrapText="1"/>
    </xf>
    <xf numFmtId="0" fontId="6" fillId="4" borderId="0" xfId="0" applyFont="1" applyFill="1" applyAlignment="1">
      <alignment horizontal="left" vertical="center" wrapText="1"/>
    </xf>
    <xf numFmtId="0" fontId="11" fillId="4" borderId="63" xfId="0" applyFont="1" applyFill="1" applyBorder="1" applyAlignment="1">
      <alignment horizontal="center" vertical="center" wrapText="1"/>
    </xf>
    <xf numFmtId="0" fontId="11" fillId="0" borderId="17" xfId="0" applyFont="1" applyBorder="1" applyAlignment="1">
      <alignment horizontal="left" vertical="center" wrapText="1"/>
    </xf>
    <xf numFmtId="0" fontId="31" fillId="0" borderId="17" xfId="0" applyFont="1" applyBorder="1" applyAlignment="1">
      <alignment horizontal="center" vertical="center" wrapText="1"/>
    </xf>
    <xf numFmtId="0" fontId="31" fillId="0" borderId="17" xfId="0" applyFont="1" applyBorder="1" applyAlignment="1">
      <alignment horizontal="left" vertical="center" wrapText="1"/>
    </xf>
    <xf numFmtId="3" fontId="31" fillId="0" borderId="17" xfId="0" applyNumberFormat="1" applyFont="1" applyBorder="1" applyAlignment="1">
      <alignment horizontal="right" vertical="center" wrapText="1"/>
    </xf>
    <xf numFmtId="3" fontId="12" fillId="2" borderId="62" xfId="0" applyNumberFormat="1" applyFont="1" applyFill="1" applyBorder="1" applyAlignment="1">
      <alignment horizontal="right" wrapText="1"/>
    </xf>
    <xf numFmtId="10" fontId="11" fillId="4" borderId="7" xfId="0" applyNumberFormat="1" applyFont="1" applyFill="1" applyBorder="1" applyAlignment="1">
      <alignment horizontal="center" vertical="center" wrapText="1"/>
    </xf>
    <xf numFmtId="0" fontId="6" fillId="4" borderId="63" xfId="0" applyFont="1" applyFill="1" applyBorder="1" applyAlignment="1">
      <alignment horizontal="left" vertical="center" wrapText="1"/>
    </xf>
    <xf numFmtId="0" fontId="6" fillId="4" borderId="64" xfId="0" applyFont="1" applyFill="1" applyBorder="1" applyAlignment="1">
      <alignment horizontal="left" vertical="center" wrapText="1"/>
    </xf>
    <xf numFmtId="0" fontId="11" fillId="4" borderId="64" xfId="0" applyFont="1" applyFill="1" applyBorder="1" applyAlignment="1">
      <alignment horizontal="center" vertical="center" wrapText="1"/>
    </xf>
    <xf numFmtId="0" fontId="5" fillId="4" borderId="7" xfId="0" applyFont="1" applyFill="1" applyBorder="1" applyAlignment="1">
      <alignment vertical="center"/>
    </xf>
    <xf numFmtId="0" fontId="6" fillId="4" borderId="7" xfId="0" applyFont="1" applyFill="1" applyBorder="1" applyAlignment="1">
      <alignment vertical="center"/>
    </xf>
    <xf numFmtId="0" fontId="34" fillId="4" borderId="3" xfId="0" applyFont="1" applyFill="1" applyBorder="1" applyAlignment="1">
      <alignment vertical="center" wrapText="1"/>
    </xf>
    <xf numFmtId="0" fontId="34" fillId="4" borderId="17" xfId="0" applyFont="1" applyFill="1" applyBorder="1" applyAlignment="1">
      <alignment vertical="center" wrapText="1"/>
    </xf>
    <xf numFmtId="0" fontId="34" fillId="5" borderId="20" xfId="0" applyFont="1" applyFill="1" applyBorder="1" applyAlignment="1">
      <alignment vertical="center" wrapText="1"/>
    </xf>
    <xf numFmtId="0" fontId="10" fillId="4" borderId="7" xfId="0" applyFont="1" applyFill="1" applyBorder="1" applyAlignment="1">
      <alignment horizontal="left" vertical="center"/>
    </xf>
    <xf numFmtId="0" fontId="6" fillId="5" borderId="3" xfId="0" applyFont="1" applyFill="1" applyBorder="1" applyAlignment="1">
      <alignment horizontal="center" vertical="center" wrapText="1"/>
    </xf>
    <xf numFmtId="0" fontId="14" fillId="4" borderId="3" xfId="0" applyFont="1" applyFill="1" applyBorder="1" applyAlignment="1">
      <alignment vertical="center" wrapText="1"/>
    </xf>
    <xf numFmtId="0" fontId="14" fillId="4" borderId="3" xfId="0" applyFont="1" applyFill="1" applyBorder="1" applyAlignment="1">
      <alignment vertical="center" wrapText="1"/>
    </xf>
    <xf numFmtId="164" fontId="14" fillId="4" borderId="3" xfId="0" applyNumberFormat="1" applyFont="1" applyFill="1" applyBorder="1" applyAlignment="1">
      <alignment vertical="center" wrapText="1"/>
    </xf>
    <xf numFmtId="164" fontId="14" fillId="4" borderId="3" xfId="0" applyNumberFormat="1" applyFont="1" applyFill="1" applyBorder="1" applyAlignment="1">
      <alignment horizontal="right" vertical="center" wrapText="1"/>
    </xf>
    <xf numFmtId="164" fontId="14" fillId="4" borderId="1" xfId="0" applyNumberFormat="1" applyFont="1" applyFill="1" applyBorder="1" applyAlignment="1">
      <alignment horizontal="right" vertical="center" wrapText="1"/>
    </xf>
    <xf numFmtId="164" fontId="23" fillId="5" borderId="62" xfId="0" applyNumberFormat="1" applyFont="1" applyFill="1" applyBorder="1" applyAlignment="1">
      <alignment vertical="center" wrapText="1"/>
    </xf>
    <xf numFmtId="0" fontId="31" fillId="4" borderId="7" xfId="0" applyFont="1" applyFill="1" applyBorder="1" applyAlignment="1">
      <alignment vertical="center"/>
    </xf>
    <xf numFmtId="0" fontId="10" fillId="4" borderId="7" xfId="0" applyFont="1" applyFill="1" applyBorder="1" applyAlignment="1">
      <alignment vertical="center"/>
    </xf>
    <xf numFmtId="4" fontId="2" fillId="0" borderId="0" xfId="0" applyNumberFormat="1" applyFont="1" applyAlignment="1">
      <alignment vertical="center"/>
    </xf>
    <xf numFmtId="164" fontId="11" fillId="2" borderId="3" xfId="0" applyNumberFormat="1" applyFont="1" applyFill="1" applyBorder="1" applyAlignment="1">
      <alignment horizontal="right" vertical="center" wrapText="1"/>
    </xf>
    <xf numFmtId="164" fontId="11" fillId="2" borderId="3" xfId="0" applyNumberFormat="1" applyFont="1" applyFill="1" applyBorder="1" applyAlignment="1">
      <alignment horizontal="right" vertical="center" wrapText="1"/>
    </xf>
    <xf numFmtId="164" fontId="2" fillId="2" borderId="3" xfId="0" applyNumberFormat="1" applyFont="1" applyFill="1" applyBorder="1" applyAlignment="1">
      <alignment horizontal="right" vertical="center"/>
    </xf>
    <xf numFmtId="0" fontId="2" fillId="4" borderId="30" xfId="0" applyFont="1" applyFill="1" applyBorder="1" applyAlignment="1">
      <alignment horizontal="center" vertical="center" wrapText="1"/>
    </xf>
    <xf numFmtId="164" fontId="6" fillId="4" borderId="27" xfId="0" applyNumberFormat="1" applyFont="1" applyFill="1" applyBorder="1" applyAlignment="1">
      <alignment horizontal="right" vertical="center" wrapText="1"/>
    </xf>
    <xf numFmtId="164" fontId="2" fillId="0" borderId="3" xfId="0" applyNumberFormat="1" applyFont="1" applyBorder="1" applyAlignment="1">
      <alignment horizontal="right" vertical="center"/>
    </xf>
    <xf numFmtId="0" fontId="2" fillId="4" borderId="26" xfId="0" applyFont="1" applyFill="1" applyBorder="1" applyAlignment="1">
      <alignment horizontal="center" vertical="center" wrapText="1"/>
    </xf>
    <xf numFmtId="164" fontId="11" fillId="4" borderId="3" xfId="0" applyNumberFormat="1" applyFont="1" applyFill="1" applyBorder="1" applyAlignment="1">
      <alignment horizontal="right" vertical="center" wrapText="1"/>
    </xf>
    <xf numFmtId="164" fontId="2" fillId="4" borderId="3" xfId="0" applyNumberFormat="1" applyFont="1" applyFill="1" applyBorder="1" applyAlignment="1">
      <alignment horizontal="right" vertical="center"/>
    </xf>
    <xf numFmtId="0" fontId="2" fillId="0" borderId="4" xfId="0" applyFont="1" applyBorder="1" applyAlignment="1">
      <alignment horizontal="center" vertical="center" wrapText="1"/>
    </xf>
    <xf numFmtId="164" fontId="6" fillId="2" borderId="3" xfId="0" applyNumberFormat="1" applyFont="1" applyFill="1" applyBorder="1" applyAlignment="1">
      <alignment horizontal="right" vertical="center"/>
    </xf>
    <xf numFmtId="164" fontId="35" fillId="2" borderId="3" xfId="0" applyNumberFormat="1" applyFont="1" applyFill="1" applyBorder="1" applyAlignment="1">
      <alignment horizontal="right" vertical="center" wrapText="1"/>
    </xf>
    <xf numFmtId="0" fontId="2" fillId="3" borderId="3" xfId="0" applyFont="1" applyFill="1" applyBorder="1" applyAlignment="1">
      <alignment horizontal="left" vertical="center" wrapText="1"/>
    </xf>
    <xf numFmtId="164" fontId="12" fillId="0" borderId="3" xfId="0" applyNumberFormat="1" applyFont="1" applyBorder="1" applyAlignment="1">
      <alignment horizontal="right" vertical="center" wrapText="1"/>
    </xf>
    <xf numFmtId="164" fontId="11" fillId="3" borderId="15" xfId="0" applyNumberFormat="1" applyFont="1" applyFill="1" applyBorder="1" applyAlignment="1">
      <alignment horizontal="right" vertical="center"/>
    </xf>
    <xf numFmtId="164" fontId="12" fillId="2" borderId="3" xfId="0" applyNumberFormat="1" applyFont="1" applyFill="1" applyBorder="1" applyAlignment="1">
      <alignment horizontal="right" vertical="center"/>
    </xf>
    <xf numFmtId="0" fontId="1" fillId="4" borderId="7" xfId="0" applyFont="1" applyFill="1" applyBorder="1" applyAlignment="1">
      <alignment vertical="center"/>
    </xf>
    <xf numFmtId="0" fontId="6" fillId="0" borderId="0" xfId="0" applyFont="1" applyAlignment="1">
      <alignment horizontal="left" vertical="center"/>
    </xf>
    <xf numFmtId="0" fontId="0" fillId="0" borderId="0" xfId="0" applyFont="1" applyAlignment="1"/>
    <xf numFmtId="0" fontId="6" fillId="2" borderId="5" xfId="0" applyFont="1" applyFill="1" applyBorder="1" applyAlignment="1">
      <alignment horizontal="center" vertical="center" wrapText="1"/>
    </xf>
    <xf numFmtId="0" fontId="4" fillId="0" borderId="4" xfId="0" applyFont="1" applyBorder="1"/>
    <xf numFmtId="0" fontId="3" fillId="3" borderId="11" xfId="0" applyFont="1" applyFill="1" applyBorder="1" applyAlignment="1">
      <alignment vertical="center" wrapText="1"/>
    </xf>
    <xf numFmtId="0" fontId="4" fillId="0" borderId="15" xfId="0" applyFont="1" applyBorder="1"/>
    <xf numFmtId="0" fontId="4" fillId="0" borderId="6" xfId="0" applyFont="1" applyBorder="1"/>
    <xf numFmtId="0" fontId="3" fillId="0" borderId="11" xfId="0" applyFont="1" applyBorder="1" applyAlignment="1">
      <alignment vertical="center" wrapText="1"/>
    </xf>
    <xf numFmtId="0" fontId="14" fillId="3" borderId="5" xfId="0" applyFont="1" applyFill="1" applyBorder="1" applyAlignment="1">
      <alignment vertical="center"/>
    </xf>
    <xf numFmtId="0" fontId="2" fillId="3" borderId="5" xfId="0" applyFont="1" applyFill="1" applyBorder="1" applyAlignment="1">
      <alignment horizontal="center" vertical="center" wrapText="1"/>
    </xf>
    <xf numFmtId="0" fontId="6" fillId="3" borderId="0" xfId="0" applyFont="1" applyFill="1" applyAlignment="1">
      <alignment vertical="center" wrapText="1"/>
    </xf>
    <xf numFmtId="0" fontId="4" fillId="0" borderId="14" xfId="0" applyFont="1" applyBorder="1"/>
    <xf numFmtId="0" fontId="3" fillId="3" borderId="5" xfId="0" applyFont="1" applyFill="1" applyBorder="1" applyAlignment="1">
      <alignment horizontal="center" vertical="center"/>
    </xf>
    <xf numFmtId="0" fontId="6" fillId="4" borderId="8" xfId="0" applyFont="1" applyFill="1" applyBorder="1" applyAlignment="1">
      <alignment horizontal="center" vertical="center" wrapText="1"/>
    </xf>
    <xf numFmtId="0" fontId="4" fillId="0" borderId="10" xfId="0" applyFont="1" applyBorder="1"/>
    <xf numFmtId="0" fontId="11" fillId="0" borderId="5" xfId="0" applyFont="1" applyBorder="1" applyAlignment="1">
      <alignment horizontal="center" vertical="center" wrapText="1"/>
    </xf>
    <xf numFmtId="0" fontId="14" fillId="0" borderId="11" xfId="0" applyFont="1" applyBorder="1" applyAlignment="1">
      <alignment vertical="center"/>
    </xf>
    <xf numFmtId="0" fontId="14" fillId="3" borderId="11" xfId="0" applyFont="1" applyFill="1" applyBorder="1" applyAlignment="1">
      <alignment vertical="center"/>
    </xf>
    <xf numFmtId="0" fontId="14" fillId="3" borderId="11" xfId="0" applyFont="1" applyFill="1" applyBorder="1" applyAlignment="1">
      <alignment vertical="center" wrapText="1"/>
    </xf>
    <xf numFmtId="0" fontId="3" fillId="3" borderId="5" xfId="0" applyFont="1" applyFill="1" applyBorder="1" applyAlignment="1">
      <alignment vertical="center"/>
    </xf>
    <xf numFmtId="0" fontId="2" fillId="4" borderId="5" xfId="0" applyFont="1" applyFill="1" applyBorder="1" applyAlignment="1">
      <alignment horizontal="center" vertical="center" wrapText="1"/>
    </xf>
    <xf numFmtId="0" fontId="4" fillId="0" borderId="9" xfId="0" applyFont="1" applyBorder="1"/>
    <xf numFmtId="0" fontId="6" fillId="0" borderId="0" xfId="0" applyFont="1" applyAlignment="1">
      <alignment horizontal="center" vertical="center"/>
    </xf>
    <xf numFmtId="0" fontId="6" fillId="0" borderId="0" xfId="0" applyFont="1" applyAlignment="1">
      <alignment horizontal="center" vertical="center" wrapText="1"/>
    </xf>
    <xf numFmtId="0" fontId="6" fillId="2" borderId="1" xfId="0" applyFont="1" applyFill="1" applyBorder="1" applyAlignment="1">
      <alignment horizontal="center" vertical="center" wrapText="1"/>
    </xf>
    <xf numFmtId="0" fontId="4" fillId="0" borderId="2" xfId="0" applyFont="1" applyBorder="1"/>
    <xf numFmtId="0" fontId="6" fillId="2" borderId="18" xfId="0" applyFont="1" applyFill="1" applyBorder="1" applyAlignment="1">
      <alignment horizontal="left" vertical="center" wrapText="1"/>
    </xf>
    <xf numFmtId="0" fontId="4" fillId="0" borderId="19" xfId="0" applyFont="1" applyBorder="1"/>
    <xf numFmtId="0" fontId="11" fillId="0" borderId="21" xfId="0" applyFont="1" applyBorder="1" applyAlignment="1">
      <alignment horizontal="center" vertical="center" wrapText="1"/>
    </xf>
    <xf numFmtId="0" fontId="4" fillId="0" borderId="22" xfId="0" applyFont="1" applyBorder="1"/>
    <xf numFmtId="0" fontId="4" fillId="0" borderId="16" xfId="0" applyFont="1" applyBorder="1"/>
    <xf numFmtId="0" fontId="4" fillId="0" borderId="23" xfId="0" applyFont="1" applyBorder="1"/>
    <xf numFmtId="0" fontId="4" fillId="0" borderId="24" xfId="0" applyFont="1" applyBorder="1"/>
    <xf numFmtId="0" fontId="4" fillId="0" borderId="25" xfId="0" applyFont="1" applyBorder="1"/>
    <xf numFmtId="0" fontId="4" fillId="0" borderId="11" xfId="0" applyFont="1" applyBorder="1"/>
    <xf numFmtId="0" fontId="6" fillId="2" borderId="1" xfId="0" applyFont="1" applyFill="1" applyBorder="1" applyAlignment="1">
      <alignment horizontal="center" vertical="center"/>
    </xf>
    <xf numFmtId="0" fontId="6" fillId="0" borderId="5" xfId="0" applyFont="1" applyBorder="1" applyAlignment="1">
      <alignment horizontal="left" vertical="center" wrapText="1"/>
    </xf>
    <xf numFmtId="0" fontId="6" fillId="2" borderId="5" xfId="0" applyFont="1" applyFill="1" applyBorder="1" applyAlignment="1">
      <alignment horizontal="left" vertical="center" wrapText="1"/>
    </xf>
    <xf numFmtId="0" fontId="6" fillId="2" borderId="5" xfId="0" applyFont="1" applyFill="1" applyBorder="1" applyAlignment="1">
      <alignment horizontal="center" vertical="center"/>
    </xf>
    <xf numFmtId="0" fontId="6" fillId="0" borderId="5" xfId="0" applyFont="1" applyBorder="1" applyAlignment="1">
      <alignment vertical="center" wrapText="1"/>
    </xf>
    <xf numFmtId="0" fontId="21" fillId="0" borderId="5" xfId="0" applyFont="1" applyBorder="1" applyAlignment="1">
      <alignment horizontal="center" vertical="center" wrapText="1"/>
    </xf>
    <xf numFmtId="0" fontId="2" fillId="0" borderId="5" xfId="0" applyFont="1" applyBorder="1" applyAlignment="1">
      <alignment horizontal="center" vertical="center" wrapText="1"/>
    </xf>
    <xf numFmtId="0" fontId="6" fillId="2" borderId="5" xfId="0" applyFont="1" applyFill="1" applyBorder="1" applyAlignment="1">
      <alignment vertical="center" wrapText="1"/>
    </xf>
    <xf numFmtId="0" fontId="20" fillId="4" borderId="5" xfId="0" applyFont="1" applyFill="1" applyBorder="1" applyAlignment="1">
      <alignment horizontal="left" vertical="center" wrapText="1"/>
    </xf>
    <xf numFmtId="0" fontId="7" fillId="0" borderId="5" xfId="0" applyFont="1" applyBorder="1" applyAlignment="1">
      <alignment horizontal="center" vertical="center" wrapText="1"/>
    </xf>
    <xf numFmtId="0" fontId="2" fillId="4" borderId="35" xfId="0" applyFont="1" applyFill="1" applyBorder="1" applyAlignment="1">
      <alignment horizontal="left" vertical="top" wrapText="1"/>
    </xf>
    <xf numFmtId="0" fontId="4" fillId="0" borderId="36" xfId="0" applyFont="1" applyBorder="1"/>
    <xf numFmtId="0" fontId="4" fillId="0" borderId="12" xfId="0" applyFont="1" applyBorder="1"/>
    <xf numFmtId="0" fontId="4" fillId="0" borderId="37" xfId="0" applyFont="1" applyBorder="1"/>
    <xf numFmtId="0" fontId="4" fillId="0" borderId="38" xfId="0" applyFont="1" applyBorder="1"/>
    <xf numFmtId="0" fontId="4" fillId="0" borderId="39" xfId="0" applyFont="1" applyBorder="1"/>
    <xf numFmtId="0" fontId="6" fillId="4" borderId="5" xfId="0" applyFont="1" applyFill="1" applyBorder="1" applyAlignment="1">
      <alignment horizontal="center" vertical="center"/>
    </xf>
    <xf numFmtId="0" fontId="6" fillId="4" borderId="8" xfId="0" applyFont="1" applyFill="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center" wrapText="1"/>
    </xf>
    <xf numFmtId="0" fontId="12" fillId="2" borderId="5" xfId="0" applyFont="1" applyFill="1" applyBorder="1" applyAlignment="1">
      <alignment horizontal="center" vertical="center" wrapText="1"/>
    </xf>
    <xf numFmtId="0" fontId="2" fillId="0" borderId="5" xfId="0" applyFont="1" applyBorder="1" applyAlignment="1">
      <alignment horizontal="center" vertical="center"/>
    </xf>
    <xf numFmtId="0" fontId="11" fillId="2" borderId="5" xfId="0" applyFont="1" applyFill="1" applyBorder="1" applyAlignment="1">
      <alignment horizontal="center" vertical="center" wrapText="1"/>
    </xf>
    <xf numFmtId="0" fontId="4" fillId="0" borderId="45" xfId="0" applyFont="1" applyBorder="1"/>
    <xf numFmtId="0" fontId="2" fillId="4" borderId="18" xfId="0" applyFont="1" applyFill="1" applyBorder="1" applyAlignment="1">
      <alignment horizontal="left" vertical="center" wrapText="1"/>
    </xf>
    <xf numFmtId="0" fontId="4" fillId="0" borderId="42" xfId="0" applyFont="1" applyBorder="1"/>
    <xf numFmtId="0" fontId="2" fillId="4" borderId="5"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6" fillId="0" borderId="0" xfId="0" applyFont="1" applyAlignment="1">
      <alignment horizontal="left" vertical="center" wrapText="1"/>
    </xf>
    <xf numFmtId="0" fontId="6" fillId="2" borderId="46" xfId="0" applyFont="1" applyFill="1" applyBorder="1" applyAlignment="1">
      <alignment horizontal="center" vertical="center" wrapText="1"/>
    </xf>
    <xf numFmtId="0" fontId="4" fillId="0" borderId="47" xfId="0" applyFont="1" applyBorder="1"/>
    <xf numFmtId="0" fontId="2" fillId="0" borderId="5" xfId="0" applyFont="1" applyBorder="1" applyAlignment="1">
      <alignment horizontal="left" vertical="center"/>
    </xf>
    <xf numFmtId="0" fontId="6" fillId="2" borderId="49" xfId="0" applyFont="1" applyFill="1" applyBorder="1" applyAlignment="1">
      <alignment horizontal="center" vertical="center" wrapText="1"/>
    </xf>
    <xf numFmtId="0" fontId="4" fillId="0" borderId="50" xfId="0" applyFont="1" applyBorder="1"/>
    <xf numFmtId="0" fontId="4" fillId="0" borderId="51" xfId="0" applyFont="1" applyBorder="1"/>
    <xf numFmtId="0" fontId="6" fillId="2" borderId="5" xfId="0" applyFont="1" applyFill="1" applyBorder="1" applyAlignment="1">
      <alignment horizontal="center" vertical="top"/>
    </xf>
    <xf numFmtId="0" fontId="6" fillId="2" borderId="53" xfId="0" applyFont="1" applyFill="1" applyBorder="1" applyAlignment="1">
      <alignment horizontal="center" vertical="center" wrapText="1"/>
    </xf>
    <xf numFmtId="0" fontId="6" fillId="2" borderId="46" xfId="0" applyFont="1" applyFill="1" applyBorder="1" applyAlignment="1">
      <alignment horizontal="center" vertical="center"/>
    </xf>
    <xf numFmtId="0" fontId="4" fillId="0" borderId="55" xfId="0" applyFont="1" applyBorder="1"/>
    <xf numFmtId="0" fontId="6" fillId="2" borderId="52" xfId="0" applyFont="1" applyFill="1" applyBorder="1" applyAlignment="1">
      <alignment horizontal="center" vertical="center" wrapText="1"/>
    </xf>
    <xf numFmtId="0" fontId="4" fillId="0" borderId="54" xfId="0" applyFont="1" applyBorder="1"/>
    <xf numFmtId="0" fontId="4" fillId="0" borderId="43" xfId="0" applyFont="1" applyBorder="1"/>
    <xf numFmtId="0" fontId="2" fillId="3" borderId="0" xfId="0" applyFont="1" applyFill="1" applyAlignment="1">
      <alignment horizontal="left" vertical="center" wrapText="1"/>
    </xf>
    <xf numFmtId="0" fontId="11" fillId="0" borderId="5" xfId="0" applyFont="1" applyBorder="1" applyAlignment="1">
      <alignment horizontal="left" vertical="center" wrapText="1"/>
    </xf>
    <xf numFmtId="0" fontId="6" fillId="2" borderId="5" xfId="0" applyFont="1" applyFill="1" applyBorder="1" applyAlignment="1">
      <alignment horizontal="right" vertical="center" wrapText="1"/>
    </xf>
    <xf numFmtId="0" fontId="2" fillId="0" borderId="0" xfId="0" applyFont="1" applyAlignment="1">
      <alignment horizontal="left" vertical="center"/>
    </xf>
    <xf numFmtId="0" fontId="11" fillId="0" borderId="1" xfId="0" applyFont="1" applyBorder="1" applyAlignment="1">
      <alignment horizontal="left" vertical="center" wrapText="1"/>
    </xf>
    <xf numFmtId="0" fontId="2" fillId="0" borderId="1" xfId="0" applyFont="1" applyBorder="1" applyAlignment="1">
      <alignment vertical="center"/>
    </xf>
    <xf numFmtId="164" fontId="11" fillId="0" borderId="1" xfId="0" applyNumberFormat="1" applyFont="1" applyBorder="1" applyAlignment="1">
      <alignment horizontal="right" vertical="center" wrapText="1"/>
    </xf>
    <xf numFmtId="0" fontId="2" fillId="2" borderId="5" xfId="0" applyFont="1" applyFill="1" applyBorder="1" applyAlignment="1">
      <alignment horizontal="left" vertical="center"/>
    </xf>
    <xf numFmtId="0" fontId="4" fillId="0" borderId="58" xfId="0" applyFont="1" applyBorder="1"/>
    <xf numFmtId="0" fontId="2" fillId="0" borderId="5" xfId="0" applyFont="1" applyBorder="1" applyAlignment="1">
      <alignment vertical="center" wrapText="1"/>
    </xf>
    <xf numFmtId="0" fontId="6" fillId="7" borderId="5" xfId="0" applyFont="1" applyFill="1" applyBorder="1" applyAlignment="1">
      <alignment vertical="center" wrapText="1"/>
    </xf>
    <xf numFmtId="0" fontId="6" fillId="0" borderId="0" xfId="0" applyFont="1" applyAlignment="1">
      <alignment vertical="center"/>
    </xf>
    <xf numFmtId="0" fontId="2" fillId="0" borderId="5" xfId="0" applyFont="1" applyBorder="1" applyAlignment="1">
      <alignment horizontal="left" vertical="center" wrapText="1"/>
    </xf>
    <xf numFmtId="0" fontId="6" fillId="7" borderId="5" xfId="0" applyFont="1" applyFill="1" applyBorder="1" applyAlignment="1">
      <alignment horizontal="left" vertical="center" wrapText="1"/>
    </xf>
    <xf numFmtId="0" fontId="29" fillId="0" borderId="0" xfId="0" applyFont="1" applyAlignment="1">
      <alignment vertical="center"/>
    </xf>
    <xf numFmtId="0" fontId="6" fillId="7" borderId="1"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45" xfId="0" applyFont="1" applyFill="1" applyBorder="1" applyAlignment="1">
      <alignment horizontal="center" vertical="center"/>
    </xf>
    <xf numFmtId="0" fontId="2" fillId="0" borderId="5" xfId="0" applyFont="1" applyBorder="1" applyAlignment="1">
      <alignment vertical="center"/>
    </xf>
    <xf numFmtId="0" fontId="6" fillId="7" borderId="5" xfId="0" applyFont="1" applyFill="1" applyBorder="1" applyAlignment="1">
      <alignment vertical="center"/>
    </xf>
    <xf numFmtId="0" fontId="6" fillId="7" borderId="1" xfId="0" applyFont="1" applyFill="1" applyBorder="1" applyAlignment="1">
      <alignment horizontal="center" vertical="center" wrapText="1"/>
    </xf>
    <xf numFmtId="0" fontId="2" fillId="0" borderId="0" xfId="0" applyFont="1" applyAlignment="1">
      <alignment vertical="center" wrapText="1"/>
    </xf>
    <xf numFmtId="0" fontId="6" fillId="8" borderId="5" xfId="0" applyFont="1" applyFill="1" applyBorder="1" applyAlignment="1">
      <alignment horizontal="center" vertical="center"/>
    </xf>
    <xf numFmtId="0" fontId="6" fillId="0" borderId="0" xfId="0" applyFont="1" applyAlignment="1">
      <alignment horizontal="left" vertical="top" wrapText="1"/>
    </xf>
    <xf numFmtId="0" fontId="31" fillId="0" borderId="22" xfId="0" applyFont="1" applyBorder="1" applyAlignment="1">
      <alignment horizontal="left" vertical="center" wrapText="1"/>
    </xf>
    <xf numFmtId="0" fontId="6" fillId="0" borderId="0" xfId="0" applyFont="1" applyAlignment="1">
      <alignment vertical="center" wrapText="1"/>
    </xf>
    <xf numFmtId="0" fontId="6" fillId="4" borderId="8" xfId="0" applyFont="1" applyFill="1" applyBorder="1" applyAlignment="1">
      <alignment horizontal="left" vertical="center" wrapText="1"/>
    </xf>
    <xf numFmtId="0" fontId="6" fillId="2" borderId="59" xfId="0" applyFont="1" applyFill="1" applyBorder="1" applyAlignment="1">
      <alignment horizontal="left" vertical="center" wrapText="1"/>
    </xf>
    <xf numFmtId="0" fontId="4" fillId="0" borderId="60" xfId="0" applyFont="1" applyBorder="1"/>
    <xf numFmtId="0" fontId="2" fillId="4" borderId="21" xfId="0" applyFont="1" applyFill="1" applyBorder="1" applyAlignment="1">
      <alignment horizontal="center" vertical="center" wrapText="1"/>
    </xf>
    <xf numFmtId="0" fontId="6" fillId="2" borderId="61" xfId="0" applyFont="1" applyFill="1" applyBorder="1" applyAlignment="1">
      <alignment horizontal="left" vertical="center" wrapText="1"/>
    </xf>
    <xf numFmtId="0" fontId="2" fillId="0" borderId="21" xfId="0" applyFont="1" applyFill="1" applyBorder="1" applyAlignment="1">
      <alignment horizontal="center" vertical="center" wrapText="1"/>
    </xf>
    <xf numFmtId="0" fontId="4" fillId="0" borderId="22" xfId="0" applyFont="1" applyFill="1" applyBorder="1"/>
    <xf numFmtId="0" fontId="4" fillId="0" borderId="16" xfId="0" applyFont="1" applyFill="1" applyBorder="1"/>
    <xf numFmtId="0" fontId="4" fillId="0" borderId="25" xfId="0" applyFont="1" applyFill="1" applyBorder="1"/>
    <xf numFmtId="0" fontId="4" fillId="0" borderId="11" xfId="0" applyFont="1" applyFill="1" applyBorder="1"/>
    <xf numFmtId="0" fontId="4" fillId="0" borderId="15" xfId="0" applyFont="1" applyFill="1" applyBorder="1"/>
    <xf numFmtId="0" fontId="33" fillId="2" borderId="61" xfId="0" applyFont="1" applyFill="1" applyBorder="1" applyAlignment="1">
      <alignment horizontal="left" vertical="center" wrapText="1"/>
    </xf>
    <xf numFmtId="0" fontId="2" fillId="4" borderId="34" xfId="0" applyFont="1" applyFill="1" applyBorder="1" applyAlignment="1">
      <alignment vertical="center" wrapText="1"/>
    </xf>
    <xf numFmtId="0" fontId="4" fillId="0" borderId="65" xfId="0" applyFont="1" applyBorder="1"/>
    <xf numFmtId="0" fontId="4" fillId="0" borderId="40" xfId="0" applyFont="1" applyBorder="1"/>
    <xf numFmtId="0" fontId="6" fillId="5" borderId="59" xfId="0" applyFont="1" applyFill="1" applyBorder="1" applyAlignment="1">
      <alignment horizontal="left" vertical="center" wrapText="1"/>
    </xf>
    <xf numFmtId="0" fontId="4" fillId="0" borderId="66" xfId="0" applyFont="1" applyBorder="1"/>
    <xf numFmtId="0" fontId="14" fillId="4" borderId="34" xfId="0" applyFont="1" applyFill="1" applyBorder="1" applyAlignment="1">
      <alignment vertical="center" wrapText="1"/>
    </xf>
    <xf numFmtId="0" fontId="6" fillId="5" borderId="59" xfId="0" applyFont="1" applyFill="1" applyBorder="1" applyAlignment="1">
      <alignment vertical="center" wrapText="1"/>
    </xf>
    <xf numFmtId="0" fontId="2" fillId="4" borderId="8"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31" fillId="4" borderId="8" xfId="0" applyFont="1" applyFill="1" applyBorder="1" applyAlignment="1">
      <alignment horizontal="left" vertical="center"/>
    </xf>
    <xf numFmtId="0" fontId="6" fillId="4" borderId="8" xfId="0" applyFont="1" applyFill="1" applyBorder="1" applyAlignment="1">
      <alignment horizontal="left" vertical="center"/>
    </xf>
    <xf numFmtId="0" fontId="2" fillId="4" borderId="34" xfId="0" applyFont="1" applyFill="1" applyBorder="1" applyAlignment="1">
      <alignment horizontal="left" vertical="center" wrapText="1"/>
    </xf>
    <xf numFmtId="0" fontId="6" fillId="5" borderId="18" xfId="0" applyFont="1" applyFill="1" applyBorder="1" applyAlignment="1">
      <alignment horizontal="left" vertical="center" wrapText="1"/>
    </xf>
    <xf numFmtId="0" fontId="10" fillId="4" borderId="8" xfId="0" applyFont="1" applyFill="1" applyBorder="1" applyAlignment="1">
      <alignment horizontal="left" vertical="center"/>
    </xf>
    <xf numFmtId="0" fontId="6" fillId="2" borderId="1" xfId="0" applyFont="1" applyFill="1" applyBorder="1" applyAlignment="1">
      <alignment horizontal="left" vertical="center" wrapText="1"/>
    </xf>
    <xf numFmtId="0" fontId="6" fillId="2" borderId="5" xfId="0" applyFont="1" applyFill="1" applyBorder="1" applyAlignment="1">
      <alignment horizontal="left" vertical="center"/>
    </xf>
    <xf numFmtId="0" fontId="6" fillId="2" borderId="21" xfId="0" applyFont="1" applyFill="1" applyBorder="1" applyAlignment="1">
      <alignment horizontal="left" vertical="center" wrapText="1"/>
    </xf>
    <xf numFmtId="0" fontId="2" fillId="0" borderId="1" xfId="0" applyFont="1" applyBorder="1" applyAlignment="1">
      <alignment horizontal="center" vertical="center"/>
    </xf>
    <xf numFmtId="0" fontId="7" fillId="4"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customschemas.google.com/relationships/workbookmetadata" Target="metadata"/><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6"/>
  <sheetViews>
    <sheetView showGridLines="0" tabSelected="1" workbookViewId="0">
      <selection activeCell="E20" sqref="E20"/>
    </sheetView>
  </sheetViews>
  <sheetFormatPr baseColWidth="10" defaultColWidth="14.42578125" defaultRowHeight="15" customHeight="1"/>
  <cols>
    <col min="1" max="1" width="103.7109375" customWidth="1"/>
  </cols>
  <sheetData>
    <row r="1" spans="1:1" ht="13.5" customHeight="1">
      <c r="A1" s="5" t="s">
        <v>0</v>
      </c>
    </row>
    <row r="2" spans="1:1" ht="13.5" customHeight="1">
      <c r="A2" s="5"/>
    </row>
    <row r="3" spans="1:1" ht="285.75">
      <c r="A3" s="6" t="s">
        <v>1</v>
      </c>
    </row>
    <row r="4" spans="1:1" ht="214.5">
      <c r="A4" s="6" t="s">
        <v>2</v>
      </c>
    </row>
    <row r="5" spans="1:1" ht="300">
      <c r="A5" s="6" t="s">
        <v>3</v>
      </c>
    </row>
    <row r="6" spans="1:1" ht="409.6">
      <c r="A6" s="6" t="s">
        <v>4</v>
      </c>
    </row>
  </sheetData>
  <pageMargins left="0.25" right="0.25" top="0.75" bottom="0.75" header="0" footer="0"/>
  <pageSetup paperSize="9" fitToHeight="0"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showGridLines="0" workbookViewId="0">
      <selection activeCell="E20" sqref="E20"/>
    </sheetView>
  </sheetViews>
  <sheetFormatPr baseColWidth="10" defaultColWidth="14.42578125" defaultRowHeight="15" customHeight="1"/>
  <cols>
    <col min="1" max="1" width="13.5703125" customWidth="1"/>
    <col min="2" max="2" width="45.42578125" customWidth="1"/>
    <col min="3" max="3" width="22.85546875" customWidth="1"/>
    <col min="4" max="4" width="27.140625" customWidth="1"/>
    <col min="5" max="5" width="19.85546875" customWidth="1"/>
  </cols>
  <sheetData>
    <row r="1" spans="1:5" ht="13.5" customHeight="1">
      <c r="A1" s="450" t="s">
        <v>505</v>
      </c>
      <c r="B1" s="451"/>
      <c r="C1" s="5"/>
      <c r="D1" s="2"/>
      <c r="E1" s="5"/>
    </row>
    <row r="2" spans="1:5" ht="13.5" customHeight="1">
      <c r="A2" s="12"/>
      <c r="B2" s="2"/>
      <c r="C2" s="2"/>
      <c r="D2" s="2"/>
      <c r="E2" s="2"/>
    </row>
    <row r="3" spans="1:5" ht="13.5" customHeight="1">
      <c r="A3" s="5" t="s">
        <v>506</v>
      </c>
      <c r="B3" s="5"/>
      <c r="C3" s="5"/>
      <c r="D3" s="5"/>
      <c r="E3" s="5"/>
    </row>
    <row r="4" spans="1:5" ht="13.5" customHeight="1">
      <c r="A4" s="5"/>
      <c r="B4" s="5"/>
      <c r="C4" s="5"/>
      <c r="D4" s="5"/>
      <c r="E4" s="5"/>
    </row>
    <row r="5" spans="1:5" ht="13.5" customHeight="1">
      <c r="A5" s="16" t="s">
        <v>75</v>
      </c>
      <c r="B5" s="16" t="s">
        <v>264</v>
      </c>
      <c r="C5" s="16" t="s">
        <v>90</v>
      </c>
      <c r="D5" s="16" t="s">
        <v>102</v>
      </c>
      <c r="E5" s="2"/>
    </row>
    <row r="6" spans="1:5" ht="13.5" customHeight="1">
      <c r="A6" s="100">
        <v>12601</v>
      </c>
      <c r="B6" s="101" t="s">
        <v>507</v>
      </c>
      <c r="C6" s="110"/>
      <c r="D6" s="111"/>
      <c r="E6" s="2"/>
    </row>
    <row r="7" spans="1:5" ht="13.5" customHeight="1">
      <c r="A7" s="100">
        <v>12602</v>
      </c>
      <c r="B7" s="101" t="s">
        <v>508</v>
      </c>
      <c r="C7" s="110"/>
      <c r="D7" s="111"/>
      <c r="E7" s="2"/>
    </row>
    <row r="8" spans="1:5" ht="13.5" customHeight="1">
      <c r="A8" s="105">
        <v>12603</v>
      </c>
      <c r="B8" s="112" t="s">
        <v>509</v>
      </c>
      <c r="C8" s="113"/>
      <c r="D8" s="113"/>
      <c r="E8" s="2"/>
    </row>
    <row r="9" spans="1:5" ht="13.5" customHeight="1">
      <c r="A9" s="476" t="s">
        <v>85</v>
      </c>
      <c r="B9" s="477"/>
      <c r="C9" s="109"/>
      <c r="D9" s="109"/>
      <c r="E9" s="2"/>
    </row>
    <row r="10" spans="1:5" ht="13.5" customHeight="1">
      <c r="A10" s="186"/>
      <c r="B10" s="186"/>
      <c r="C10" s="45"/>
      <c r="D10" s="45"/>
      <c r="E10" s="2"/>
    </row>
    <row r="11" spans="1:5" ht="13.5" customHeight="1">
      <c r="A11" s="187" t="s">
        <v>510</v>
      </c>
      <c r="B11" s="188"/>
      <c r="C11" s="189"/>
      <c r="D11" s="190"/>
      <c r="E11" s="2"/>
    </row>
    <row r="12" spans="1:5" ht="13.5" customHeight="1">
      <c r="A12" s="191"/>
      <c r="B12" s="192"/>
      <c r="C12" s="193"/>
      <c r="D12" s="194"/>
      <c r="E12" s="2"/>
    </row>
    <row r="13" spans="1:5" ht="13.5" customHeight="1">
      <c r="A13" s="186"/>
      <c r="B13" s="186"/>
      <c r="C13" s="45"/>
      <c r="D13" s="45"/>
      <c r="E13" s="2"/>
    </row>
    <row r="14" spans="1:5" ht="27.75" customHeight="1">
      <c r="A14" s="16" t="s">
        <v>335</v>
      </c>
      <c r="B14" s="16" t="s">
        <v>511</v>
      </c>
      <c r="C14" s="16" t="s">
        <v>512</v>
      </c>
      <c r="D14" s="16" t="s">
        <v>513</v>
      </c>
      <c r="E14" s="116" t="s">
        <v>514</v>
      </c>
    </row>
    <row r="15" spans="1:5" ht="13.5" customHeight="1">
      <c r="A15" s="130">
        <v>12601</v>
      </c>
      <c r="B15" s="195"/>
      <c r="C15" s="196"/>
      <c r="D15" s="196"/>
      <c r="E15" s="118"/>
    </row>
    <row r="16" spans="1:5" ht="13.5" customHeight="1">
      <c r="A16" s="130">
        <v>12602</v>
      </c>
      <c r="B16" s="195"/>
      <c r="C16" s="196"/>
      <c r="D16" s="196"/>
      <c r="E16" s="118"/>
    </row>
    <row r="17" spans="1:5" ht="13.5" customHeight="1">
      <c r="A17" s="130">
        <v>12603</v>
      </c>
      <c r="B17" s="195"/>
      <c r="C17" s="196"/>
      <c r="D17" s="196"/>
      <c r="E17" s="118"/>
    </row>
    <row r="18" spans="1:5" ht="13.5" customHeight="1">
      <c r="A18" s="197" t="s">
        <v>85</v>
      </c>
      <c r="B18" s="197"/>
      <c r="C18" s="26"/>
      <c r="D18" s="26"/>
      <c r="E18" s="138"/>
    </row>
    <row r="19" spans="1:5" ht="13.5" customHeight="1">
      <c r="A19" s="186"/>
      <c r="B19" s="186"/>
      <c r="C19" s="45"/>
      <c r="D19" s="45"/>
      <c r="E19" s="2"/>
    </row>
    <row r="20" spans="1:5" ht="13.5" customHeight="1">
      <c r="A20" s="5" t="s">
        <v>515</v>
      </c>
      <c r="B20" s="2"/>
      <c r="C20" s="2"/>
      <c r="D20" s="5"/>
      <c r="E20" s="5"/>
    </row>
    <row r="21" spans="1:5" ht="13.5" customHeight="1">
      <c r="A21" s="40"/>
      <c r="B21" s="40"/>
      <c r="C21" s="2"/>
      <c r="D21" s="2"/>
      <c r="E21" s="2"/>
    </row>
    <row r="22" spans="1:5" ht="13.5" customHeight="1">
      <c r="A22" s="16" t="s">
        <v>75</v>
      </c>
      <c r="B22" s="16" t="s">
        <v>264</v>
      </c>
      <c r="C22" s="16" t="s">
        <v>90</v>
      </c>
      <c r="D22" s="16" t="s">
        <v>102</v>
      </c>
      <c r="E22" s="2"/>
    </row>
    <row r="23" spans="1:5" ht="13.5" customHeight="1">
      <c r="A23" s="100">
        <v>12604</v>
      </c>
      <c r="B23" s="101" t="s">
        <v>516</v>
      </c>
      <c r="C23" s="110"/>
      <c r="D23" s="111"/>
      <c r="E23" s="2"/>
    </row>
    <row r="24" spans="1:5" ht="13.5" customHeight="1">
      <c r="A24" s="100">
        <v>12605</v>
      </c>
      <c r="B24" s="101" t="s">
        <v>517</v>
      </c>
      <c r="C24" s="110"/>
      <c r="D24" s="111"/>
      <c r="E24" s="2"/>
    </row>
    <row r="25" spans="1:5" ht="13.5" customHeight="1">
      <c r="A25" s="105">
        <v>12699</v>
      </c>
      <c r="B25" s="112" t="s">
        <v>518</v>
      </c>
      <c r="C25" s="198"/>
      <c r="D25" s="113"/>
      <c r="E25" s="2"/>
    </row>
    <row r="26" spans="1:5" ht="13.5" customHeight="1">
      <c r="A26" s="476" t="s">
        <v>85</v>
      </c>
      <c r="B26" s="477"/>
      <c r="C26" s="109"/>
      <c r="D26" s="109"/>
      <c r="E26" s="2"/>
    </row>
    <row r="27" spans="1:5" ht="13.5" customHeight="1">
      <c r="A27" s="114"/>
      <c r="B27" s="114"/>
      <c r="C27" s="30"/>
      <c r="D27" s="30"/>
      <c r="E27" s="2"/>
    </row>
    <row r="28" spans="1:5" ht="14.25" customHeight="1">
      <c r="A28" s="495" t="s">
        <v>519</v>
      </c>
      <c r="B28" s="496"/>
      <c r="C28" s="496"/>
      <c r="D28" s="496"/>
      <c r="E28" s="497"/>
    </row>
    <row r="29" spans="1:5" ht="15" customHeight="1">
      <c r="A29" s="498"/>
      <c r="B29" s="499"/>
      <c r="C29" s="499"/>
      <c r="D29" s="499"/>
      <c r="E29" s="500"/>
    </row>
    <row r="30" spans="1:5" ht="13.5" customHeight="1">
      <c r="A30" s="186"/>
      <c r="B30" s="186"/>
      <c r="C30" s="45"/>
      <c r="D30" s="45"/>
      <c r="E30" s="2"/>
    </row>
    <row r="31" spans="1:5" ht="13.5" customHeight="1">
      <c r="A31" s="16" t="s">
        <v>335</v>
      </c>
      <c r="B31" s="16" t="s">
        <v>511</v>
      </c>
      <c r="C31" s="16" t="s">
        <v>512</v>
      </c>
      <c r="D31" s="16" t="s">
        <v>513</v>
      </c>
      <c r="E31" s="116" t="s">
        <v>514</v>
      </c>
    </row>
    <row r="32" spans="1:5" ht="13.5" customHeight="1">
      <c r="A32" s="130">
        <v>12604</v>
      </c>
      <c r="B32" s="195"/>
      <c r="C32" s="196"/>
      <c r="D32" s="196"/>
      <c r="E32" s="118"/>
    </row>
    <row r="33" spans="1:5" ht="13.5" customHeight="1">
      <c r="A33" s="130">
        <v>12605</v>
      </c>
      <c r="B33" s="195"/>
      <c r="C33" s="196"/>
      <c r="D33" s="196"/>
      <c r="E33" s="118"/>
    </row>
    <row r="34" spans="1:5" ht="13.5" customHeight="1">
      <c r="A34" s="130">
        <v>12699</v>
      </c>
      <c r="B34" s="195"/>
      <c r="C34" s="196"/>
      <c r="D34" s="196"/>
      <c r="E34" s="118"/>
    </row>
    <row r="35" spans="1:5" ht="13.5" customHeight="1">
      <c r="A35" s="197" t="s">
        <v>85</v>
      </c>
      <c r="B35" s="197"/>
      <c r="C35" s="26"/>
      <c r="D35" s="26"/>
      <c r="E35" s="138"/>
    </row>
    <row r="36" spans="1:5" ht="13.5" customHeight="1">
      <c r="A36" s="186"/>
      <c r="B36" s="186"/>
      <c r="C36" s="45"/>
      <c r="D36" s="45"/>
      <c r="E36" s="2"/>
    </row>
    <row r="37" spans="1:5" ht="13.5" customHeight="1">
      <c r="A37" s="5" t="s">
        <v>71</v>
      </c>
      <c r="B37" s="2"/>
      <c r="C37" s="2"/>
      <c r="D37" s="2"/>
      <c r="E37" s="2"/>
    </row>
    <row r="38" spans="1:5" ht="14.25" customHeight="1">
      <c r="A38" s="125"/>
      <c r="B38" s="125"/>
      <c r="C38" s="2"/>
      <c r="D38" s="2"/>
      <c r="E38" s="2"/>
    </row>
    <row r="39" spans="1:5" ht="13.5" customHeight="1">
      <c r="A39" s="465" t="s">
        <v>520</v>
      </c>
      <c r="B39" s="453"/>
      <c r="C39" s="2"/>
      <c r="D39" s="2"/>
      <c r="E39" s="2"/>
    </row>
  </sheetData>
  <mergeCells count="5">
    <mergeCell ref="A1:B1"/>
    <mergeCell ref="A9:B9"/>
    <mergeCell ref="A26:B26"/>
    <mergeCell ref="A28:E29"/>
    <mergeCell ref="A39:B39"/>
  </mergeCells>
  <pageMargins left="0.25" right="0.25" top="0.75" bottom="0.75" header="0" footer="0"/>
  <pageSetup paperSize="9"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9"/>
  <sheetViews>
    <sheetView showGridLines="0" workbookViewId="0">
      <selection activeCell="E20" sqref="E20"/>
    </sheetView>
  </sheetViews>
  <sheetFormatPr baseColWidth="10" defaultColWidth="14.42578125" defaultRowHeight="15" customHeight="1"/>
  <cols>
    <col min="1" max="1" width="61.42578125" customWidth="1"/>
    <col min="2" max="3" width="23.140625" customWidth="1"/>
  </cols>
  <sheetData>
    <row r="1" spans="1:3" ht="13.5" customHeight="1">
      <c r="A1" s="5" t="s">
        <v>521</v>
      </c>
      <c r="B1" s="5"/>
      <c r="C1" s="5"/>
    </row>
    <row r="2" spans="1:3" ht="13.5" customHeight="1">
      <c r="A2" s="11"/>
      <c r="B2" s="2"/>
      <c r="C2" s="2"/>
    </row>
    <row r="3" spans="1:3" ht="13.5" customHeight="1">
      <c r="A3" s="5" t="s">
        <v>522</v>
      </c>
      <c r="B3" s="5"/>
      <c r="C3" s="5"/>
    </row>
    <row r="4" spans="1:3" ht="13.5" customHeight="1">
      <c r="A4" s="5"/>
      <c r="B4" s="5"/>
      <c r="C4" s="5"/>
    </row>
    <row r="5" spans="1:3" ht="13.5" customHeight="1">
      <c r="A5" s="16" t="s">
        <v>523</v>
      </c>
      <c r="B5" s="16" t="s">
        <v>90</v>
      </c>
      <c r="C5" s="16" t="s">
        <v>102</v>
      </c>
    </row>
    <row r="6" spans="1:3" ht="13.5" customHeight="1">
      <c r="A6" s="131" t="s">
        <v>524</v>
      </c>
      <c r="B6" s="133"/>
      <c r="C6" s="199"/>
    </row>
    <row r="7" spans="1:3" ht="13.5" customHeight="1">
      <c r="A7" s="131" t="s">
        <v>525</v>
      </c>
      <c r="B7" s="133"/>
      <c r="C7" s="199"/>
    </row>
    <row r="8" spans="1:3" ht="13.5" customHeight="1">
      <c r="A8" s="131" t="s">
        <v>526</v>
      </c>
      <c r="B8" s="133"/>
      <c r="C8" s="199"/>
    </row>
    <row r="9" spans="1:3" ht="13.5" customHeight="1">
      <c r="A9" s="131" t="s">
        <v>527</v>
      </c>
      <c r="B9" s="133"/>
      <c r="C9" s="200">
        <v>88000</v>
      </c>
    </row>
    <row r="10" spans="1:3" ht="21" customHeight="1">
      <c r="A10" s="131" t="s">
        <v>528</v>
      </c>
      <c r="B10" s="133"/>
      <c r="C10" s="199"/>
    </row>
    <row r="11" spans="1:3" ht="13.5" customHeight="1">
      <c r="A11" s="131" t="s">
        <v>529</v>
      </c>
      <c r="B11" s="133"/>
      <c r="C11" s="199"/>
    </row>
    <row r="12" spans="1:3" ht="25.5" customHeight="1">
      <c r="A12" s="131" t="s">
        <v>530</v>
      </c>
      <c r="B12" s="133"/>
      <c r="C12" s="199"/>
    </row>
    <row r="13" spans="1:3" ht="13.5" customHeight="1">
      <c r="A13" s="131" t="s">
        <v>531</v>
      </c>
      <c r="B13" s="133"/>
      <c r="C13" s="199"/>
    </row>
    <row r="14" spans="1:3" ht="13.5" customHeight="1">
      <c r="A14" s="131" t="s">
        <v>532</v>
      </c>
      <c r="B14" s="133"/>
      <c r="C14" s="199"/>
    </row>
    <row r="15" spans="1:3" ht="26.25" customHeight="1">
      <c r="A15" s="131" t="s">
        <v>533</v>
      </c>
      <c r="B15" s="133"/>
      <c r="C15" s="199"/>
    </row>
    <row r="16" spans="1:3" ht="13.5" customHeight="1">
      <c r="A16" s="201" t="s">
        <v>534</v>
      </c>
      <c r="B16" s="202"/>
      <c r="C16" s="203">
        <f>SUM(C6:C15)</f>
        <v>88000</v>
      </c>
    </row>
    <row r="17" spans="1:3" ht="23.25" customHeight="1">
      <c r="A17" s="131" t="s">
        <v>535</v>
      </c>
      <c r="B17" s="133"/>
      <c r="C17" s="199"/>
    </row>
    <row r="18" spans="1:3" ht="21.75" customHeight="1">
      <c r="A18" s="197" t="s">
        <v>85</v>
      </c>
      <c r="B18" s="204"/>
      <c r="C18" s="205">
        <f>C16</f>
        <v>88000</v>
      </c>
    </row>
    <row r="19" spans="1:3" ht="13.5" customHeight="1">
      <c r="A19" s="12"/>
      <c r="B19" s="2"/>
      <c r="C19" s="2"/>
    </row>
    <row r="20" spans="1:3" ht="13.5" customHeight="1">
      <c r="A20" s="5" t="s">
        <v>536</v>
      </c>
      <c r="B20" s="5"/>
      <c r="C20" s="5"/>
    </row>
    <row r="21" spans="1:3" ht="13.5" customHeight="1">
      <c r="A21" s="5"/>
      <c r="B21" s="5"/>
      <c r="C21" s="5"/>
    </row>
    <row r="22" spans="1:3" ht="13.5" customHeight="1">
      <c r="A22" s="16" t="s">
        <v>311</v>
      </c>
      <c r="B22" s="16" t="s">
        <v>90</v>
      </c>
      <c r="C22" s="16" t="s">
        <v>102</v>
      </c>
    </row>
    <row r="23" spans="1:3" ht="13.5" customHeight="1">
      <c r="A23" s="206" t="s">
        <v>537</v>
      </c>
      <c r="B23" s="108"/>
      <c r="C23" s="108"/>
    </row>
    <row r="24" spans="1:3" ht="24" customHeight="1">
      <c r="A24" s="206" t="s">
        <v>538</v>
      </c>
      <c r="B24" s="108"/>
      <c r="C24" s="108"/>
    </row>
    <row r="25" spans="1:3" ht="25.5" customHeight="1">
      <c r="A25" s="206" t="s">
        <v>539</v>
      </c>
      <c r="B25" s="108"/>
      <c r="C25" s="108"/>
    </row>
    <row r="26" spans="1:3" ht="13.5" customHeight="1">
      <c r="A26" s="30"/>
      <c r="B26" s="30"/>
      <c r="C26" s="30"/>
    </row>
    <row r="27" spans="1:3" ht="13.5" customHeight="1">
      <c r="A27" s="5" t="s">
        <v>540</v>
      </c>
      <c r="B27" s="5"/>
      <c r="C27" s="5"/>
    </row>
    <row r="28" spans="1:3" ht="13.5" customHeight="1">
      <c r="A28" s="5"/>
      <c r="B28" s="5"/>
      <c r="C28" s="5"/>
    </row>
    <row r="29" spans="1:3" ht="13.5" customHeight="1">
      <c r="A29" s="16" t="s">
        <v>311</v>
      </c>
      <c r="B29" s="16" t="s">
        <v>90</v>
      </c>
      <c r="C29" s="16" t="s">
        <v>102</v>
      </c>
    </row>
    <row r="30" spans="1:3" ht="13.5" customHeight="1">
      <c r="A30" s="206" t="s">
        <v>541</v>
      </c>
      <c r="B30" s="108"/>
      <c r="C30" s="108"/>
    </row>
    <row r="31" spans="1:3" ht="13.5" customHeight="1">
      <c r="A31" s="206" t="s">
        <v>542</v>
      </c>
      <c r="B31" s="108"/>
      <c r="C31" s="108"/>
    </row>
    <row r="32" spans="1:3" ht="13.5" customHeight="1">
      <c r="A32" s="206" t="s">
        <v>543</v>
      </c>
      <c r="B32" s="108"/>
      <c r="C32" s="108"/>
    </row>
    <row r="33" spans="1:3" ht="13.5" customHeight="1">
      <c r="A33" s="32"/>
      <c r="B33" s="32"/>
      <c r="C33" s="32"/>
    </row>
    <row r="34" spans="1:3" ht="13.5" customHeight="1">
      <c r="A34" s="487" t="s">
        <v>544</v>
      </c>
      <c r="B34" s="453"/>
      <c r="C34" s="32"/>
    </row>
    <row r="35" spans="1:3" ht="13.5" customHeight="1">
      <c r="A35" s="465" t="s">
        <v>72</v>
      </c>
      <c r="B35" s="453"/>
      <c r="C35" s="32"/>
    </row>
    <row r="36" spans="1:3" ht="13.5" customHeight="1">
      <c r="A36" s="207"/>
      <c r="B36" s="207"/>
      <c r="C36" s="32"/>
    </row>
    <row r="37" spans="1:3" ht="13.5" customHeight="1">
      <c r="A37" s="5" t="s">
        <v>545</v>
      </c>
      <c r="B37" s="2"/>
      <c r="C37" s="2"/>
    </row>
    <row r="38" spans="1:3" ht="13.5" customHeight="1">
      <c r="A38" s="99"/>
      <c r="B38" s="2"/>
      <c r="C38" s="2"/>
    </row>
    <row r="39" spans="1:3">
      <c r="A39" s="465" t="s">
        <v>546</v>
      </c>
      <c r="B39" s="456"/>
      <c r="C39" s="453"/>
    </row>
  </sheetData>
  <mergeCells count="3">
    <mergeCell ref="A34:B34"/>
    <mergeCell ref="A35:B35"/>
    <mergeCell ref="A39:C39"/>
  </mergeCells>
  <pageMargins left="0.25" right="0.25" top="0.75" bottom="0.75" header="0" footer="0"/>
  <pageSetup paperSize="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0"/>
  <sheetViews>
    <sheetView showGridLines="0" workbookViewId="0">
      <selection activeCell="E20" sqref="E20"/>
    </sheetView>
  </sheetViews>
  <sheetFormatPr baseColWidth="10" defaultColWidth="14.42578125" defaultRowHeight="15" customHeight="1"/>
  <cols>
    <col min="1" max="1" width="34" customWidth="1"/>
    <col min="2" max="2" width="29.42578125" customWidth="1"/>
    <col min="3" max="3" width="28.85546875" customWidth="1"/>
    <col min="4" max="4" width="22.5703125" customWidth="1"/>
    <col min="5" max="6" width="25.42578125" customWidth="1"/>
    <col min="7" max="7" width="22.85546875" customWidth="1"/>
    <col min="8" max="8" width="24.42578125" customWidth="1"/>
    <col min="9" max="9" width="18.85546875" customWidth="1"/>
  </cols>
  <sheetData>
    <row r="1" spans="1:9" ht="13.5" customHeight="1">
      <c r="A1" s="5" t="s">
        <v>547</v>
      </c>
      <c r="B1" s="5"/>
      <c r="C1" s="5"/>
      <c r="D1" s="5"/>
      <c r="E1" s="5"/>
      <c r="F1" s="5"/>
      <c r="G1" s="5"/>
      <c r="H1" s="5"/>
      <c r="I1" s="2"/>
    </row>
    <row r="2" spans="1:9" ht="13.5" customHeight="1">
      <c r="A2" s="11"/>
      <c r="B2" s="2"/>
      <c r="C2" s="2"/>
      <c r="D2" s="2"/>
      <c r="E2" s="2"/>
      <c r="F2" s="2"/>
      <c r="G2" s="2"/>
      <c r="H2" s="2"/>
      <c r="I2" s="2"/>
    </row>
    <row r="3" spans="1:9" ht="13.5" customHeight="1">
      <c r="A3" s="5" t="s">
        <v>548</v>
      </c>
      <c r="B3" s="5"/>
      <c r="C3" s="5"/>
      <c r="D3" s="5"/>
      <c r="E3" s="5"/>
      <c r="F3" s="5"/>
      <c r="G3" s="5"/>
      <c r="H3" s="5"/>
      <c r="I3" s="2"/>
    </row>
    <row r="4" spans="1:9" ht="13.5" customHeight="1">
      <c r="A4" s="40"/>
      <c r="B4" s="40"/>
      <c r="C4" s="2"/>
      <c r="D4" s="2"/>
      <c r="E4" s="2"/>
      <c r="F4" s="2"/>
      <c r="G4" s="2"/>
      <c r="H4" s="2"/>
      <c r="I4" s="2"/>
    </row>
    <row r="5" spans="1:9" ht="13.5" customHeight="1">
      <c r="A5" s="474" t="s">
        <v>311</v>
      </c>
      <c r="B5" s="452" t="s">
        <v>90</v>
      </c>
      <c r="C5" s="456"/>
      <c r="D5" s="456"/>
      <c r="E5" s="453"/>
      <c r="F5" s="452" t="s">
        <v>102</v>
      </c>
      <c r="G5" s="456"/>
      <c r="H5" s="456"/>
      <c r="I5" s="453"/>
    </row>
    <row r="6" spans="1:9" ht="13.5" customHeight="1">
      <c r="A6" s="475"/>
      <c r="B6" s="16" t="s">
        <v>549</v>
      </c>
      <c r="C6" s="16" t="s">
        <v>550</v>
      </c>
      <c r="D6" s="16" t="s">
        <v>551</v>
      </c>
      <c r="E6" s="16" t="s">
        <v>552</v>
      </c>
      <c r="F6" s="16" t="s">
        <v>549</v>
      </c>
      <c r="G6" s="16" t="s">
        <v>550</v>
      </c>
      <c r="H6" s="16" t="s">
        <v>551</v>
      </c>
      <c r="I6" s="16" t="s">
        <v>552</v>
      </c>
    </row>
    <row r="7" spans="1:9" ht="13.5" customHeight="1">
      <c r="A7" s="101" t="s">
        <v>553</v>
      </c>
      <c r="B7" s="208"/>
      <c r="C7" s="208"/>
      <c r="D7" s="208"/>
      <c r="E7" s="208"/>
      <c r="F7" s="208"/>
      <c r="G7" s="208"/>
      <c r="H7" s="208"/>
      <c r="I7" s="209"/>
    </row>
    <row r="8" spans="1:9" ht="13.5" customHeight="1">
      <c r="A8" s="101" t="s">
        <v>554</v>
      </c>
      <c r="B8" s="208"/>
      <c r="C8" s="208"/>
      <c r="D8" s="208"/>
      <c r="E8" s="208"/>
      <c r="F8" s="208"/>
      <c r="G8" s="208"/>
      <c r="H8" s="208"/>
      <c r="I8" s="209"/>
    </row>
    <row r="9" spans="1:9" ht="13.5" customHeight="1">
      <c r="A9" s="101" t="s">
        <v>555</v>
      </c>
      <c r="B9" s="208"/>
      <c r="C9" s="208"/>
      <c r="D9" s="208"/>
      <c r="E9" s="208"/>
      <c r="F9" s="208"/>
      <c r="G9" s="208"/>
      <c r="H9" s="208"/>
      <c r="I9" s="209"/>
    </row>
    <row r="10" spans="1:9" ht="13.5" customHeight="1">
      <c r="A10" s="101" t="s">
        <v>556</v>
      </c>
      <c r="B10" s="208"/>
      <c r="C10" s="208"/>
      <c r="D10" s="208"/>
      <c r="E10" s="208"/>
      <c r="F10" s="210">
        <v>187988000</v>
      </c>
      <c r="G10" s="208"/>
      <c r="H10" s="208"/>
      <c r="I10" s="211">
        <f>F10</f>
        <v>187988000</v>
      </c>
    </row>
    <row r="11" spans="1:9" ht="13.5" customHeight="1">
      <c r="A11" s="101" t="s">
        <v>557</v>
      </c>
      <c r="B11" s="208"/>
      <c r="C11" s="208"/>
      <c r="D11" s="208"/>
      <c r="E11" s="208"/>
      <c r="F11" s="208"/>
      <c r="G11" s="208"/>
      <c r="H11" s="208"/>
      <c r="I11" s="209"/>
    </row>
    <row r="12" spans="1:9" ht="13.5" customHeight="1">
      <c r="A12" s="101" t="s">
        <v>558</v>
      </c>
      <c r="B12" s="208"/>
      <c r="C12" s="208"/>
      <c r="D12" s="208"/>
      <c r="E12" s="208"/>
      <c r="F12" s="208"/>
      <c r="G12" s="208"/>
      <c r="H12" s="208"/>
      <c r="I12" s="209"/>
    </row>
    <row r="13" spans="1:9" ht="13.5" customHeight="1">
      <c r="A13" s="112" t="s">
        <v>559</v>
      </c>
      <c r="B13" s="212">
        <v>1705929447</v>
      </c>
      <c r="C13" s="212">
        <v>-892990313</v>
      </c>
      <c r="D13" s="213"/>
      <c r="E13" s="213">
        <f>B13+C13</f>
        <v>812939134</v>
      </c>
      <c r="F13" s="212">
        <v>1606744997</v>
      </c>
      <c r="G13" s="212">
        <v>-850222905</v>
      </c>
      <c r="H13" s="213"/>
      <c r="I13" s="214">
        <f>F13+G13</f>
        <v>756522092</v>
      </c>
    </row>
    <row r="14" spans="1:9" ht="13.5" customHeight="1">
      <c r="A14" s="115" t="s">
        <v>85</v>
      </c>
      <c r="B14" s="215">
        <f t="shared" ref="B14:H14" si="0">SUM(B7:B13)</f>
        <v>1705929447</v>
      </c>
      <c r="C14" s="215">
        <f t="shared" si="0"/>
        <v>-892990313</v>
      </c>
      <c r="D14" s="215">
        <f t="shared" si="0"/>
        <v>0</v>
      </c>
      <c r="E14" s="215">
        <f t="shared" si="0"/>
        <v>812939134</v>
      </c>
      <c r="F14" s="215">
        <f t="shared" si="0"/>
        <v>1794732997</v>
      </c>
      <c r="G14" s="215">
        <f t="shared" si="0"/>
        <v>-850222905</v>
      </c>
      <c r="H14" s="215">
        <f t="shared" si="0"/>
        <v>0</v>
      </c>
      <c r="I14" s="216">
        <f>I13+I10</f>
        <v>944510092</v>
      </c>
    </row>
    <row r="15" spans="1:9" ht="13.5" customHeight="1">
      <c r="A15" s="12"/>
      <c r="B15" s="2"/>
      <c r="C15" s="2"/>
      <c r="D15" s="2"/>
      <c r="E15" s="2"/>
      <c r="F15" s="2"/>
      <c r="G15" s="2"/>
      <c r="H15" s="2"/>
      <c r="I15" s="2"/>
    </row>
    <row r="16" spans="1:9" ht="13.5" customHeight="1">
      <c r="A16" s="5" t="s">
        <v>560</v>
      </c>
      <c r="B16" s="2"/>
      <c r="C16" s="5"/>
      <c r="D16" s="5"/>
      <c r="E16" s="5"/>
      <c r="F16" s="5"/>
      <c r="G16" s="5"/>
      <c r="H16" s="5"/>
      <c r="I16" s="5"/>
    </row>
    <row r="17" spans="1:9" ht="13.5" customHeight="1">
      <c r="A17" s="40"/>
      <c r="B17" s="40"/>
      <c r="C17" s="2"/>
      <c r="D17" s="2"/>
      <c r="E17" s="2"/>
      <c r="F17" s="2"/>
      <c r="G17" s="2"/>
      <c r="H17" s="2"/>
      <c r="I17" s="2"/>
    </row>
    <row r="18" spans="1:9" ht="13.5" customHeight="1">
      <c r="A18" s="5" t="s">
        <v>561</v>
      </c>
      <c r="B18" s="40"/>
      <c r="C18" s="2"/>
      <c r="D18" s="2"/>
      <c r="E18" s="2"/>
      <c r="F18" s="2"/>
      <c r="G18" s="2"/>
      <c r="H18" s="2"/>
      <c r="I18" s="2"/>
    </row>
    <row r="19" spans="1:9" ht="13.5" customHeight="1">
      <c r="A19" s="40"/>
      <c r="B19" s="40"/>
      <c r="C19" s="2"/>
      <c r="D19" s="2"/>
      <c r="E19" s="217"/>
      <c r="F19" s="2"/>
      <c r="G19" s="2"/>
      <c r="H19" s="2"/>
      <c r="I19" s="2"/>
    </row>
    <row r="20" spans="1:9" ht="39.75" customHeight="1">
      <c r="A20" s="474" t="s">
        <v>311</v>
      </c>
      <c r="B20" s="16" t="s">
        <v>90</v>
      </c>
      <c r="C20" s="16" t="s">
        <v>102</v>
      </c>
      <c r="D20" s="2"/>
      <c r="E20" s="2"/>
      <c r="F20" s="2"/>
      <c r="G20" s="2"/>
      <c r="H20" s="2"/>
      <c r="I20" s="2"/>
    </row>
    <row r="21" spans="1:9" ht="13.5" customHeight="1">
      <c r="A21" s="475"/>
      <c r="B21" s="16" t="s">
        <v>562</v>
      </c>
      <c r="C21" s="16" t="s">
        <v>562</v>
      </c>
      <c r="D21" s="2"/>
      <c r="E21" s="2"/>
      <c r="F21" s="2"/>
      <c r="G21" s="2"/>
      <c r="H21" s="2"/>
      <c r="I21" s="2"/>
    </row>
    <row r="22" spans="1:9" ht="13.5" customHeight="1">
      <c r="A22" s="131" t="s">
        <v>563</v>
      </c>
      <c r="B22" s="218">
        <v>0</v>
      </c>
      <c r="C22" s="218">
        <v>0</v>
      </c>
      <c r="D22" s="2"/>
      <c r="E22" s="2"/>
      <c r="F22" s="2"/>
      <c r="G22" s="2"/>
      <c r="H22" s="2"/>
      <c r="I22" s="2"/>
    </row>
    <row r="23" spans="1:9" ht="25.5" customHeight="1">
      <c r="A23" s="112" t="s">
        <v>564</v>
      </c>
      <c r="B23" s="219">
        <v>0</v>
      </c>
      <c r="C23" s="219">
        <v>0</v>
      </c>
      <c r="D23" s="2"/>
      <c r="E23" s="2"/>
      <c r="F23" s="2"/>
      <c r="G23" s="2"/>
      <c r="H23" s="2"/>
      <c r="I23" s="2"/>
    </row>
    <row r="24" spans="1:9" ht="13.5" customHeight="1">
      <c r="A24" s="115" t="s">
        <v>85</v>
      </c>
      <c r="B24" s="220">
        <f t="shared" ref="B24:C24" si="1">B22+B23</f>
        <v>0</v>
      </c>
      <c r="C24" s="220">
        <f t="shared" si="1"/>
        <v>0</v>
      </c>
      <c r="D24" s="2"/>
      <c r="E24" s="2"/>
      <c r="F24" s="2"/>
      <c r="G24" s="2"/>
      <c r="H24" s="2"/>
      <c r="I24" s="2"/>
    </row>
    <row r="25" spans="1:9" ht="13.5" customHeight="1">
      <c r="A25" s="32"/>
      <c r="B25" s="30"/>
      <c r="C25" s="2"/>
      <c r="D25" s="30"/>
      <c r="E25" s="30"/>
      <c r="F25" s="30"/>
      <c r="G25" s="30"/>
      <c r="H25" s="2"/>
      <c r="I25" s="2"/>
    </row>
    <row r="26" spans="1:9" ht="13.5" customHeight="1">
      <c r="A26" s="5" t="s">
        <v>565</v>
      </c>
      <c r="B26" s="30"/>
      <c r="C26" s="2"/>
      <c r="D26" s="30"/>
      <c r="E26" s="30"/>
      <c r="F26" s="30"/>
      <c r="G26" s="30"/>
      <c r="H26" s="2"/>
      <c r="I26" s="2"/>
    </row>
    <row r="27" spans="1:9" ht="13.5" customHeight="1">
      <c r="A27" s="5"/>
      <c r="B27" s="30"/>
      <c r="C27" s="2"/>
      <c r="D27" s="30"/>
      <c r="E27" s="30"/>
      <c r="F27" s="30"/>
      <c r="G27" s="30"/>
      <c r="H27" s="2"/>
      <c r="I27" s="2"/>
    </row>
    <row r="28" spans="1:9" ht="42" customHeight="1">
      <c r="A28" s="504" t="s">
        <v>566</v>
      </c>
      <c r="B28" s="451"/>
      <c r="C28" s="451"/>
      <c r="D28" s="30"/>
      <c r="E28" s="30"/>
      <c r="F28" s="30"/>
      <c r="G28" s="30"/>
      <c r="H28" s="2"/>
      <c r="I28" s="2"/>
    </row>
    <row r="29" spans="1:9" ht="13.5" customHeight="1">
      <c r="A29" s="2"/>
      <c r="B29" s="30"/>
      <c r="C29" s="2"/>
      <c r="D29" s="30"/>
      <c r="E29" s="2"/>
      <c r="F29" s="2"/>
      <c r="G29" s="2"/>
      <c r="H29" s="2"/>
      <c r="I29" s="2"/>
    </row>
    <row r="30" spans="1:9" ht="13.5" customHeight="1">
      <c r="A30" s="16" t="s">
        <v>106</v>
      </c>
      <c r="B30" s="16" t="s">
        <v>567</v>
      </c>
      <c r="C30" s="16" t="s">
        <v>568</v>
      </c>
      <c r="D30" s="16" t="s">
        <v>569</v>
      </c>
      <c r="E30" s="2"/>
      <c r="F30" s="2"/>
      <c r="G30" s="2"/>
      <c r="H30" s="2"/>
      <c r="I30" s="2"/>
    </row>
    <row r="31" spans="1:9" ht="13.5" customHeight="1">
      <c r="A31" s="4">
        <v>1</v>
      </c>
      <c r="B31" s="162" t="s">
        <v>87</v>
      </c>
      <c r="C31" s="162" t="s">
        <v>87</v>
      </c>
      <c r="D31" s="162" t="s">
        <v>87</v>
      </c>
      <c r="E31" s="2"/>
      <c r="F31" s="2"/>
      <c r="G31" s="2"/>
      <c r="H31" s="2"/>
      <c r="I31" s="2"/>
    </row>
    <row r="32" spans="1:9" ht="13.5" customHeight="1">
      <c r="A32" s="4">
        <v>10</v>
      </c>
      <c r="B32" s="162" t="s">
        <v>87</v>
      </c>
      <c r="C32" s="162" t="s">
        <v>87</v>
      </c>
      <c r="D32" s="162" t="s">
        <v>87</v>
      </c>
      <c r="E32" s="2"/>
      <c r="F32" s="2"/>
      <c r="G32" s="2"/>
      <c r="H32" s="2"/>
      <c r="I32" s="2"/>
    </row>
    <row r="33" spans="1:9" ht="13.5" customHeight="1">
      <c r="A33" s="4" t="s">
        <v>570</v>
      </c>
      <c r="B33" s="465" t="s">
        <v>87</v>
      </c>
      <c r="C33" s="453"/>
      <c r="D33" s="162" t="s">
        <v>87</v>
      </c>
      <c r="E33" s="2"/>
      <c r="F33" s="2"/>
      <c r="G33" s="2"/>
      <c r="H33" s="2"/>
      <c r="I33" s="2"/>
    </row>
    <row r="34" spans="1:9" ht="13.5" customHeight="1">
      <c r="A34" s="221" t="s">
        <v>85</v>
      </c>
      <c r="B34" s="505"/>
      <c r="C34" s="453"/>
      <c r="D34" s="222" t="s">
        <v>87</v>
      </c>
      <c r="E34" s="2"/>
      <c r="F34" s="2"/>
      <c r="G34" s="2"/>
      <c r="H34" s="2"/>
      <c r="I34" s="2"/>
    </row>
    <row r="35" spans="1:9" ht="13.5" customHeight="1">
      <c r="A35" s="223"/>
      <c r="B35" s="224"/>
      <c r="C35" s="224"/>
      <c r="D35" s="224"/>
      <c r="E35" s="2"/>
      <c r="F35" s="2"/>
      <c r="G35" s="2"/>
      <c r="H35" s="2"/>
      <c r="I35" s="2"/>
    </row>
    <row r="36" spans="1:9" ht="13.5" customHeight="1">
      <c r="A36" s="488" t="s">
        <v>571</v>
      </c>
      <c r="B36" s="453"/>
      <c r="C36" s="224"/>
      <c r="D36" s="224"/>
      <c r="E36" s="2"/>
      <c r="F36" s="2"/>
      <c r="G36" s="2"/>
      <c r="H36" s="2"/>
      <c r="I36" s="2"/>
    </row>
    <row r="37" spans="1:9" ht="13.5" customHeight="1">
      <c r="A37" s="501"/>
      <c r="B37" s="453"/>
      <c r="C37" s="224"/>
      <c r="D37" s="224"/>
      <c r="E37" s="2"/>
      <c r="F37" s="2"/>
      <c r="G37" s="2"/>
      <c r="H37" s="2"/>
      <c r="I37" s="2"/>
    </row>
    <row r="38" spans="1:9" ht="13.5" customHeight="1">
      <c r="A38" s="225"/>
      <c r="B38" s="225"/>
      <c r="C38" s="224"/>
      <c r="D38" s="224"/>
      <c r="E38" s="2"/>
      <c r="F38" s="2"/>
      <c r="G38" s="2"/>
      <c r="H38" s="2"/>
      <c r="I38" s="2"/>
    </row>
    <row r="39" spans="1:9" ht="13.5" customHeight="1">
      <c r="A39" s="502" t="s">
        <v>572</v>
      </c>
      <c r="B39" s="464"/>
      <c r="C39" s="224"/>
      <c r="D39" s="224"/>
      <c r="E39" s="2"/>
      <c r="F39" s="2"/>
      <c r="G39" s="2"/>
      <c r="H39" s="2"/>
      <c r="I39" s="2"/>
    </row>
    <row r="40" spans="1:9" ht="13.5" customHeight="1">
      <c r="A40" s="225"/>
      <c r="B40" s="225"/>
      <c r="C40" s="224"/>
      <c r="D40" s="224"/>
      <c r="E40" s="2"/>
      <c r="F40" s="2"/>
      <c r="G40" s="2"/>
      <c r="H40" s="2"/>
      <c r="I40" s="2"/>
    </row>
    <row r="41" spans="1:9" ht="13.5" customHeight="1">
      <c r="A41" s="503" t="s">
        <v>573</v>
      </c>
      <c r="B41" s="451"/>
      <c r="C41" s="451"/>
      <c r="D41" s="224"/>
      <c r="E41" s="2"/>
      <c r="F41" s="2"/>
      <c r="G41" s="2"/>
      <c r="H41" s="2"/>
      <c r="I41" s="2"/>
    </row>
    <row r="42" spans="1:9" ht="13.5" customHeight="1">
      <c r="A42" s="32"/>
      <c r="B42" s="32"/>
      <c r="C42" s="32"/>
      <c r="D42" s="224"/>
      <c r="E42" s="2"/>
      <c r="F42" s="2"/>
      <c r="G42" s="2"/>
      <c r="H42" s="2"/>
      <c r="I42" s="2"/>
    </row>
    <row r="43" spans="1:9" ht="26.25" customHeight="1">
      <c r="A43" s="116" t="s">
        <v>106</v>
      </c>
      <c r="B43" s="116" t="s">
        <v>91</v>
      </c>
      <c r="C43" s="16" t="s">
        <v>574</v>
      </c>
      <c r="D43" s="16" t="s">
        <v>575</v>
      </c>
      <c r="E43" s="488" t="s">
        <v>569</v>
      </c>
      <c r="F43" s="453"/>
      <c r="G43" s="2"/>
      <c r="H43" s="2"/>
      <c r="I43" s="2"/>
    </row>
    <row r="44" spans="1:9" ht="13.5" customHeight="1">
      <c r="A44" s="226">
        <v>1</v>
      </c>
      <c r="B44" s="162" t="s">
        <v>87</v>
      </c>
      <c r="C44" s="162" t="s">
        <v>87</v>
      </c>
      <c r="D44" s="162" t="s">
        <v>87</v>
      </c>
      <c r="E44" s="465" t="s">
        <v>87</v>
      </c>
      <c r="F44" s="453"/>
      <c r="G44" s="2"/>
      <c r="H44" s="2"/>
      <c r="I44" s="2"/>
    </row>
    <row r="45" spans="1:9" ht="13.5" customHeight="1">
      <c r="A45" s="226">
        <v>10</v>
      </c>
      <c r="B45" s="162" t="s">
        <v>87</v>
      </c>
      <c r="C45" s="162" t="s">
        <v>87</v>
      </c>
      <c r="D45" s="162" t="s">
        <v>87</v>
      </c>
      <c r="E45" s="465" t="s">
        <v>87</v>
      </c>
      <c r="F45" s="453"/>
      <c r="G45" s="2"/>
      <c r="H45" s="2"/>
      <c r="I45" s="2"/>
    </row>
    <row r="46" spans="1:9" ht="13.5" customHeight="1">
      <c r="A46" s="226" t="s">
        <v>576</v>
      </c>
      <c r="B46" s="501"/>
      <c r="C46" s="456"/>
      <c r="D46" s="453"/>
      <c r="E46" s="465" t="s">
        <v>87</v>
      </c>
      <c r="F46" s="453"/>
      <c r="G46" s="2"/>
      <c r="H46" s="2"/>
      <c r="I46" s="2"/>
    </row>
    <row r="47" spans="1:9" ht="13.5" customHeight="1">
      <c r="A47" s="221" t="s">
        <v>371</v>
      </c>
      <c r="B47" s="227"/>
      <c r="C47" s="227"/>
      <c r="D47" s="222"/>
      <c r="E47" s="488"/>
      <c r="F47" s="453"/>
      <c r="G47" s="2"/>
      <c r="H47" s="228"/>
      <c r="I47" s="2"/>
    </row>
    <row r="48" spans="1:9" ht="13.5" customHeight="1">
      <c r="A48" s="223"/>
      <c r="B48" s="224"/>
      <c r="C48" s="224"/>
      <c r="D48" s="224"/>
      <c r="E48" s="2"/>
      <c r="F48" s="2"/>
      <c r="G48" s="2"/>
      <c r="H48" s="228"/>
      <c r="I48" s="2"/>
    </row>
    <row r="49" spans="1:9" ht="13.5" customHeight="1">
      <c r="A49" s="488" t="s">
        <v>577</v>
      </c>
      <c r="B49" s="453"/>
      <c r="C49" s="224"/>
      <c r="D49" s="224"/>
      <c r="E49" s="2"/>
      <c r="F49" s="2"/>
      <c r="G49" s="2"/>
      <c r="H49" s="228"/>
      <c r="I49" s="2"/>
    </row>
    <row r="50" spans="1:9" ht="13.5" customHeight="1">
      <c r="A50" s="501"/>
      <c r="B50" s="453"/>
      <c r="C50" s="224"/>
      <c r="D50" s="224"/>
      <c r="E50" s="2"/>
      <c r="F50" s="2"/>
      <c r="G50" s="2"/>
      <c r="H50" s="228"/>
      <c r="I50" s="2"/>
    </row>
    <row r="51" spans="1:9" ht="13.5" customHeight="1">
      <c r="A51" s="12"/>
      <c r="B51" s="2"/>
      <c r="C51" s="2"/>
      <c r="D51" s="2"/>
      <c r="E51" s="2"/>
      <c r="F51" s="2"/>
      <c r="G51" s="2"/>
      <c r="H51" s="229"/>
      <c r="I51" s="2"/>
    </row>
    <row r="52" spans="1:9" ht="13.5" customHeight="1">
      <c r="A52" s="5" t="s">
        <v>578</v>
      </c>
      <c r="B52" s="2"/>
      <c r="C52" s="5"/>
      <c r="D52" s="5"/>
      <c r="E52" s="5"/>
      <c r="F52" s="5"/>
      <c r="G52" s="5"/>
      <c r="H52" s="5"/>
      <c r="I52" s="2"/>
    </row>
    <row r="53" spans="1:9" ht="13.5" customHeight="1">
      <c r="A53" s="12"/>
      <c r="B53" s="12"/>
      <c r="C53" s="12"/>
      <c r="D53" s="12"/>
      <c r="E53" s="12"/>
      <c r="F53" s="12"/>
      <c r="G53" s="12"/>
      <c r="H53" s="12"/>
      <c r="I53" s="2"/>
    </row>
    <row r="54" spans="1:9" ht="13.5" customHeight="1">
      <c r="A54" s="474" t="s">
        <v>311</v>
      </c>
      <c r="B54" s="452" t="s">
        <v>90</v>
      </c>
      <c r="C54" s="456"/>
      <c r="D54" s="456"/>
      <c r="E54" s="453"/>
      <c r="F54" s="452" t="s">
        <v>102</v>
      </c>
      <c r="G54" s="456"/>
      <c r="H54" s="456"/>
      <c r="I54" s="453"/>
    </row>
    <row r="55" spans="1:9" ht="13.5" customHeight="1">
      <c r="A55" s="475"/>
      <c r="B55" s="16" t="s">
        <v>549</v>
      </c>
      <c r="C55" s="16" t="s">
        <v>579</v>
      </c>
      <c r="D55" s="16" t="s">
        <v>551</v>
      </c>
      <c r="E55" s="16" t="s">
        <v>580</v>
      </c>
      <c r="F55" s="16" t="s">
        <v>549</v>
      </c>
      <c r="G55" s="16" t="s">
        <v>579</v>
      </c>
      <c r="H55" s="16" t="s">
        <v>551</v>
      </c>
      <c r="I55" s="16" t="s">
        <v>580</v>
      </c>
    </row>
    <row r="56" spans="1:9" ht="13.5" customHeight="1">
      <c r="A56" s="131" t="s">
        <v>581</v>
      </c>
      <c r="B56" s="218">
        <v>471392718</v>
      </c>
      <c r="C56" s="218">
        <v>-134925151</v>
      </c>
      <c r="D56" s="218">
        <v>0</v>
      </c>
      <c r="E56" s="230">
        <f t="shared" ref="E56:E63" si="2">B56+C56+D56</f>
        <v>336467567</v>
      </c>
      <c r="F56" s="218">
        <v>399395323</v>
      </c>
      <c r="G56" s="218">
        <v>-151587451</v>
      </c>
      <c r="H56" s="230"/>
      <c r="I56" s="230">
        <f t="shared" ref="I56:I63" si="3">F56+G56</f>
        <v>247807872</v>
      </c>
    </row>
    <row r="57" spans="1:9" ht="13.5" customHeight="1">
      <c r="A57" s="131" t="s">
        <v>582</v>
      </c>
      <c r="B57" s="218">
        <f>12144683+457068363</f>
        <v>469213046</v>
      </c>
      <c r="C57" s="218">
        <f>-4482399-256298638</f>
        <v>-260781037</v>
      </c>
      <c r="D57" s="230"/>
      <c r="E57" s="230">
        <f t="shared" si="2"/>
        <v>208432009</v>
      </c>
      <c r="F57" s="230">
        <f>7715053+394722012</f>
        <v>402437065</v>
      </c>
      <c r="G57" s="230">
        <f>-3677768-208753782</f>
        <v>-212431550</v>
      </c>
      <c r="H57" s="230"/>
      <c r="I57" s="230">
        <f t="shared" si="3"/>
        <v>190005515</v>
      </c>
    </row>
    <row r="58" spans="1:9" ht="13.5" customHeight="1">
      <c r="A58" s="131" t="s">
        <v>583</v>
      </c>
      <c r="B58" s="218">
        <v>370000</v>
      </c>
      <c r="C58" s="218">
        <v>-123333</v>
      </c>
      <c r="D58" s="230"/>
      <c r="E58" s="230">
        <f t="shared" si="2"/>
        <v>246667</v>
      </c>
      <c r="F58" s="218">
        <v>370000</v>
      </c>
      <c r="G58" s="218">
        <v>-77497</v>
      </c>
      <c r="H58" s="230"/>
      <c r="I58" s="230">
        <f t="shared" si="3"/>
        <v>292503</v>
      </c>
    </row>
    <row r="59" spans="1:9" ht="13.5" customHeight="1">
      <c r="A59" s="131" t="s">
        <v>584</v>
      </c>
      <c r="B59" s="230">
        <f>358098822+131750814</f>
        <v>489849636</v>
      </c>
      <c r="C59" s="230">
        <f>-280366679-45755434</f>
        <v>-326122113</v>
      </c>
      <c r="D59" s="230"/>
      <c r="E59" s="230">
        <f t="shared" si="2"/>
        <v>163727523</v>
      </c>
      <c r="F59" s="230">
        <f>394631803+135434925</f>
        <v>530066728</v>
      </c>
      <c r="G59" s="230">
        <f>-282049464-36620162</f>
        <v>-318669626</v>
      </c>
      <c r="H59" s="230"/>
      <c r="I59" s="230">
        <f t="shared" si="3"/>
        <v>211397102</v>
      </c>
    </row>
    <row r="60" spans="1:9" ht="13.5" customHeight="1">
      <c r="A60" s="131" t="s">
        <v>585</v>
      </c>
      <c r="B60" s="218">
        <v>275104047</v>
      </c>
      <c r="C60" s="218">
        <v>-171038679</v>
      </c>
      <c r="D60" s="230"/>
      <c r="E60" s="230">
        <f t="shared" si="2"/>
        <v>104065368</v>
      </c>
      <c r="F60" s="218">
        <v>274475881</v>
      </c>
      <c r="G60" s="218">
        <v>-167456781</v>
      </c>
      <c r="H60" s="230"/>
      <c r="I60" s="230">
        <f t="shared" si="3"/>
        <v>107019100</v>
      </c>
    </row>
    <row r="61" spans="1:9" ht="13.5" customHeight="1">
      <c r="A61" s="131" t="s">
        <v>586</v>
      </c>
      <c r="B61" s="230"/>
      <c r="C61" s="230"/>
      <c r="D61" s="230"/>
      <c r="E61" s="230">
        <f t="shared" si="2"/>
        <v>0</v>
      </c>
      <c r="F61" s="230"/>
      <c r="G61" s="230"/>
      <c r="H61" s="230"/>
      <c r="I61" s="230">
        <f t="shared" si="3"/>
        <v>0</v>
      </c>
    </row>
    <row r="62" spans="1:9" ht="37.5" customHeight="1">
      <c r="A62" s="131" t="s">
        <v>587</v>
      </c>
      <c r="B62" s="231"/>
      <c r="C62" s="231"/>
      <c r="D62" s="231"/>
      <c r="E62" s="231">
        <f t="shared" si="2"/>
        <v>0</v>
      </c>
      <c r="F62" s="231"/>
      <c r="G62" s="231"/>
      <c r="H62" s="231"/>
      <c r="I62" s="231">
        <f t="shared" si="3"/>
        <v>0</v>
      </c>
    </row>
    <row r="63" spans="1:9" ht="13.5" customHeight="1">
      <c r="A63" s="197" t="s">
        <v>85</v>
      </c>
      <c r="B63" s="215">
        <f t="shared" ref="B63:D63" si="4">SUM(B56:B62)</f>
        <v>1705929447</v>
      </c>
      <c r="C63" s="215">
        <f t="shared" si="4"/>
        <v>-892990313</v>
      </c>
      <c r="D63" s="215">
        <f t="shared" si="4"/>
        <v>0</v>
      </c>
      <c r="E63" s="215">
        <f t="shared" si="2"/>
        <v>812939134</v>
      </c>
      <c r="F63" s="215">
        <f t="shared" ref="F63:H63" si="5">SUM(F56:F62)</f>
        <v>1606744997</v>
      </c>
      <c r="G63" s="215">
        <f t="shared" si="5"/>
        <v>-850222905</v>
      </c>
      <c r="H63" s="215">
        <f t="shared" si="5"/>
        <v>0</v>
      </c>
      <c r="I63" s="215">
        <f t="shared" si="3"/>
        <v>756522092</v>
      </c>
    </row>
    <row r="64" spans="1:9" ht="13.5" customHeight="1">
      <c r="A64" s="114"/>
      <c r="B64" s="30"/>
      <c r="C64" s="30"/>
      <c r="D64" s="30"/>
      <c r="E64" s="30"/>
      <c r="F64" s="30"/>
      <c r="G64" s="30"/>
      <c r="H64" s="30"/>
      <c r="I64" s="30"/>
    </row>
    <row r="65" spans="1:9" ht="13.5" customHeight="1">
      <c r="A65" s="5" t="s">
        <v>588</v>
      </c>
      <c r="B65" s="5"/>
      <c r="C65" s="5"/>
      <c r="D65" s="5"/>
      <c r="E65" s="5"/>
      <c r="F65" s="41"/>
      <c r="G65" s="41"/>
      <c r="H65" s="41"/>
      <c r="I65" s="41"/>
    </row>
    <row r="66" spans="1:9" ht="13.5" customHeight="1">
      <c r="A66" s="12"/>
      <c r="B66" s="2"/>
      <c r="C66" s="2"/>
      <c r="D66" s="2"/>
      <c r="E66" s="2"/>
      <c r="F66" s="2"/>
      <c r="G66" s="2"/>
      <c r="H66" s="2"/>
      <c r="I66" s="2"/>
    </row>
    <row r="67" spans="1:9" ht="13.5" customHeight="1">
      <c r="A67" s="16" t="s">
        <v>311</v>
      </c>
      <c r="B67" s="16" t="s">
        <v>553</v>
      </c>
      <c r="C67" s="16" t="s">
        <v>554</v>
      </c>
      <c r="D67" s="16" t="s">
        <v>555</v>
      </c>
      <c r="E67" s="16" t="s">
        <v>556</v>
      </c>
      <c r="F67" s="16" t="s">
        <v>557</v>
      </c>
      <c r="G67" s="16" t="s">
        <v>558</v>
      </c>
      <c r="H67" s="16" t="s">
        <v>559</v>
      </c>
      <c r="I67" s="16" t="s">
        <v>108</v>
      </c>
    </row>
    <row r="68" spans="1:9" ht="15" customHeight="1">
      <c r="A68" s="232" t="s">
        <v>589</v>
      </c>
      <c r="B68" s="230"/>
      <c r="C68" s="230"/>
      <c r="D68" s="230"/>
      <c r="E68" s="230"/>
      <c r="F68" s="230"/>
      <c r="G68" s="230"/>
      <c r="H68" s="218">
        <v>1606744997</v>
      </c>
      <c r="I68" s="218">
        <f t="shared" ref="I68:I82" si="6">H68</f>
        <v>1606744997</v>
      </c>
    </row>
    <row r="69" spans="1:9" ht="13.5" customHeight="1">
      <c r="A69" s="131" t="s">
        <v>590</v>
      </c>
      <c r="B69" s="230"/>
      <c r="C69" s="230"/>
      <c r="D69" s="230"/>
      <c r="E69" s="230"/>
      <c r="F69" s="230"/>
      <c r="G69" s="218"/>
      <c r="H69" s="218">
        <v>210791196</v>
      </c>
      <c r="I69" s="218">
        <f t="shared" si="6"/>
        <v>210791196</v>
      </c>
    </row>
    <row r="70" spans="1:9" ht="13.5" customHeight="1">
      <c r="A70" s="131" t="s">
        <v>591</v>
      </c>
      <c r="B70" s="230"/>
      <c r="C70" s="230"/>
      <c r="D70" s="230"/>
      <c r="E70" s="230"/>
      <c r="F70" s="230"/>
      <c r="G70" s="230"/>
      <c r="H70" s="218">
        <v>111606746</v>
      </c>
      <c r="I70" s="218">
        <f t="shared" si="6"/>
        <v>111606746</v>
      </c>
    </row>
    <row r="71" spans="1:9" ht="13.5" customHeight="1">
      <c r="A71" s="131" t="s">
        <v>592</v>
      </c>
      <c r="B71" s="230"/>
      <c r="C71" s="230"/>
      <c r="D71" s="230"/>
      <c r="E71" s="230"/>
      <c r="F71" s="230"/>
      <c r="G71" s="230"/>
      <c r="H71" s="230"/>
      <c r="I71" s="230">
        <f t="shared" si="6"/>
        <v>0</v>
      </c>
    </row>
    <row r="72" spans="1:9" ht="13.5" customHeight="1">
      <c r="A72" s="112" t="s">
        <v>593</v>
      </c>
      <c r="B72" s="231"/>
      <c r="C72" s="231"/>
      <c r="D72" s="231"/>
      <c r="E72" s="231"/>
      <c r="F72" s="231"/>
      <c r="G72" s="231"/>
      <c r="H72" s="231"/>
      <c r="I72" s="231">
        <f t="shared" si="6"/>
        <v>0</v>
      </c>
    </row>
    <row r="73" spans="1:9" ht="13.5" customHeight="1">
      <c r="A73" s="115" t="s">
        <v>594</v>
      </c>
      <c r="B73" s="220"/>
      <c r="C73" s="220"/>
      <c r="D73" s="220"/>
      <c r="E73" s="220"/>
      <c r="F73" s="220"/>
      <c r="G73" s="220"/>
      <c r="H73" s="220">
        <f>H68+H69-H70-H71</f>
        <v>1705929447</v>
      </c>
      <c r="I73" s="220">
        <f t="shared" si="6"/>
        <v>1705929447</v>
      </c>
    </row>
    <row r="74" spans="1:9" ht="13.5" customHeight="1">
      <c r="A74" s="131" t="s">
        <v>595</v>
      </c>
      <c r="B74" s="233"/>
      <c r="C74" s="233"/>
      <c r="D74" s="233"/>
      <c r="E74" s="233"/>
      <c r="F74" s="233"/>
      <c r="G74" s="233"/>
      <c r="H74" s="234">
        <v>-850222905</v>
      </c>
      <c r="I74" s="234">
        <f t="shared" si="6"/>
        <v>-850222905</v>
      </c>
    </row>
    <row r="75" spans="1:9" ht="13.5" customHeight="1">
      <c r="A75" s="206" t="s">
        <v>596</v>
      </c>
      <c r="B75" s="233"/>
      <c r="C75" s="233"/>
      <c r="D75" s="233"/>
      <c r="E75" s="233"/>
      <c r="F75" s="233"/>
      <c r="G75" s="233"/>
      <c r="H75" s="234">
        <v>-116945687</v>
      </c>
      <c r="I75" s="234">
        <f t="shared" si="6"/>
        <v>-116945687</v>
      </c>
    </row>
    <row r="76" spans="1:9" ht="13.5" customHeight="1">
      <c r="A76" s="112" t="s">
        <v>592</v>
      </c>
      <c r="B76" s="231"/>
      <c r="C76" s="231"/>
      <c r="D76" s="231"/>
      <c r="E76" s="231"/>
      <c r="F76" s="231"/>
      <c r="G76" s="231"/>
      <c r="H76" s="219">
        <v>74178279</v>
      </c>
      <c r="I76" s="219">
        <f t="shared" si="6"/>
        <v>74178279</v>
      </c>
    </row>
    <row r="77" spans="1:9" ht="13.5" customHeight="1">
      <c r="A77" s="115" t="s">
        <v>597</v>
      </c>
      <c r="B77" s="220"/>
      <c r="C77" s="220"/>
      <c r="D77" s="220"/>
      <c r="E77" s="220"/>
      <c r="F77" s="220"/>
      <c r="G77" s="220"/>
      <c r="H77" s="220">
        <f>H74+H75+H76</f>
        <v>-892990313</v>
      </c>
      <c r="I77" s="220">
        <f t="shared" si="6"/>
        <v>-892990313</v>
      </c>
    </row>
    <row r="78" spans="1:9" ht="31.5" customHeight="1">
      <c r="A78" s="131" t="s">
        <v>598</v>
      </c>
      <c r="B78" s="233"/>
      <c r="C78" s="233"/>
      <c r="D78" s="233"/>
      <c r="E78" s="233"/>
      <c r="F78" s="233"/>
      <c r="G78" s="233"/>
      <c r="H78" s="233"/>
      <c r="I78" s="233">
        <f t="shared" si="6"/>
        <v>0</v>
      </c>
    </row>
    <row r="79" spans="1:9" ht="13.5" customHeight="1">
      <c r="A79" s="131" t="s">
        <v>599</v>
      </c>
      <c r="B79" s="230"/>
      <c r="C79" s="230"/>
      <c r="D79" s="230"/>
      <c r="E79" s="230"/>
      <c r="F79" s="230"/>
      <c r="G79" s="230"/>
      <c r="H79" s="230"/>
      <c r="I79" s="230">
        <f t="shared" si="6"/>
        <v>0</v>
      </c>
    </row>
    <row r="80" spans="1:9" ht="13.5" customHeight="1">
      <c r="A80" s="112" t="s">
        <v>592</v>
      </c>
      <c r="B80" s="231"/>
      <c r="C80" s="231"/>
      <c r="D80" s="231"/>
      <c r="E80" s="231"/>
      <c r="F80" s="231"/>
      <c r="G80" s="231"/>
      <c r="H80" s="231"/>
      <c r="I80" s="231">
        <f t="shared" si="6"/>
        <v>0</v>
      </c>
    </row>
    <row r="81" spans="1:9" ht="13.5" customHeight="1">
      <c r="A81" s="235" t="s">
        <v>600</v>
      </c>
      <c r="B81" s="236"/>
      <c r="C81" s="236"/>
      <c r="D81" s="236"/>
      <c r="E81" s="236"/>
      <c r="F81" s="236"/>
      <c r="G81" s="236"/>
      <c r="H81" s="236"/>
      <c r="I81" s="236">
        <f t="shared" si="6"/>
        <v>0</v>
      </c>
    </row>
    <row r="82" spans="1:9" ht="13.5" customHeight="1">
      <c r="A82" s="115" t="s">
        <v>601</v>
      </c>
      <c r="B82" s="215"/>
      <c r="C82" s="215"/>
      <c r="D82" s="215"/>
      <c r="E82" s="215"/>
      <c r="F82" s="215"/>
      <c r="G82" s="215"/>
      <c r="H82" s="215">
        <f>H73+H77</f>
        <v>812939134</v>
      </c>
      <c r="I82" s="215">
        <f t="shared" si="6"/>
        <v>812939134</v>
      </c>
    </row>
    <row r="83" spans="1:9" ht="13.5" customHeight="1">
      <c r="A83" s="12"/>
      <c r="B83" s="2"/>
      <c r="C83" s="2"/>
      <c r="D83" s="2"/>
      <c r="E83" s="2"/>
      <c r="F83" s="2"/>
      <c r="G83" s="2"/>
      <c r="H83" s="2"/>
      <c r="I83" s="2"/>
    </row>
    <row r="84" spans="1:9" ht="13.5" customHeight="1">
      <c r="A84" s="16" t="s">
        <v>311</v>
      </c>
      <c r="B84" s="16" t="s">
        <v>553</v>
      </c>
      <c r="C84" s="16" t="s">
        <v>554</v>
      </c>
      <c r="D84" s="16" t="s">
        <v>555</v>
      </c>
      <c r="E84" s="16" t="s">
        <v>556</v>
      </c>
      <c r="F84" s="16" t="s">
        <v>557</v>
      </c>
      <c r="G84" s="16" t="s">
        <v>558</v>
      </c>
      <c r="H84" s="16" t="s">
        <v>559</v>
      </c>
      <c r="I84" s="16" t="s">
        <v>108</v>
      </c>
    </row>
    <row r="85" spans="1:9" ht="15" customHeight="1">
      <c r="A85" s="232" t="s">
        <v>602</v>
      </c>
      <c r="B85" s="230"/>
      <c r="C85" s="230"/>
      <c r="D85" s="230"/>
      <c r="E85" s="230"/>
      <c r="F85" s="230"/>
      <c r="G85" s="230"/>
      <c r="H85" s="218">
        <v>1224806810</v>
      </c>
      <c r="I85" s="230">
        <f t="shared" ref="I85:I89" si="7">H85</f>
        <v>1224806810</v>
      </c>
    </row>
    <row r="86" spans="1:9" ht="13.5" customHeight="1">
      <c r="A86" s="131" t="s">
        <v>590</v>
      </c>
      <c r="B86" s="230"/>
      <c r="C86" s="230"/>
      <c r="D86" s="230"/>
      <c r="E86" s="237">
        <v>187988000</v>
      </c>
      <c r="F86" s="230"/>
      <c r="G86" s="230"/>
      <c r="H86" s="230">
        <v>749529404</v>
      </c>
      <c r="I86" s="230">
        <f t="shared" si="7"/>
        <v>749529404</v>
      </c>
    </row>
    <row r="87" spans="1:9" ht="13.5" customHeight="1">
      <c r="A87" s="131" t="s">
        <v>603</v>
      </c>
      <c r="B87" s="230"/>
      <c r="C87" s="230"/>
      <c r="D87" s="230"/>
      <c r="E87" s="230"/>
      <c r="F87" s="230"/>
      <c r="G87" s="230"/>
      <c r="H87" s="230"/>
      <c r="I87" s="230">
        <f t="shared" si="7"/>
        <v>0</v>
      </c>
    </row>
    <row r="88" spans="1:9" ht="13.5" customHeight="1">
      <c r="A88" s="131" t="s">
        <v>592</v>
      </c>
      <c r="B88" s="230"/>
      <c r="C88" s="230"/>
      <c r="D88" s="230"/>
      <c r="E88" s="230"/>
      <c r="F88" s="230"/>
      <c r="G88" s="230"/>
      <c r="H88" s="230">
        <v>367591217</v>
      </c>
      <c r="I88" s="230">
        <f t="shared" si="7"/>
        <v>367591217</v>
      </c>
    </row>
    <row r="89" spans="1:9" ht="13.5" customHeight="1">
      <c r="A89" s="112" t="s">
        <v>593</v>
      </c>
      <c r="B89" s="231"/>
      <c r="C89" s="231"/>
      <c r="D89" s="231"/>
      <c r="E89" s="231"/>
      <c r="F89" s="231"/>
      <c r="G89" s="231"/>
      <c r="H89" s="231"/>
      <c r="I89" s="231">
        <f t="shared" si="7"/>
        <v>0</v>
      </c>
    </row>
    <row r="90" spans="1:9" ht="13.5" customHeight="1">
      <c r="A90" s="115" t="s">
        <v>604</v>
      </c>
      <c r="B90" s="220"/>
      <c r="C90" s="220"/>
      <c r="D90" s="220"/>
      <c r="E90" s="220">
        <f>E86</f>
        <v>187988000</v>
      </c>
      <c r="F90" s="220"/>
      <c r="G90" s="220"/>
      <c r="H90" s="220">
        <f>H85+H86-H87-H88</f>
        <v>1606744997</v>
      </c>
      <c r="I90" s="220">
        <f>H90+E90</f>
        <v>1794732997</v>
      </c>
    </row>
    <row r="91" spans="1:9" ht="13.5" customHeight="1">
      <c r="A91" s="131" t="s">
        <v>605</v>
      </c>
      <c r="B91" s="233"/>
      <c r="C91" s="233"/>
      <c r="D91" s="233"/>
      <c r="E91" s="233"/>
      <c r="F91" s="233"/>
      <c r="G91" s="233"/>
      <c r="H91" s="233">
        <v>-777073850</v>
      </c>
      <c r="I91" s="233">
        <f t="shared" ref="I91:I98" si="8">H91</f>
        <v>-777073850</v>
      </c>
    </row>
    <row r="92" spans="1:9" ht="13.5" customHeight="1">
      <c r="A92" s="206" t="s">
        <v>606</v>
      </c>
      <c r="B92" s="233"/>
      <c r="C92" s="233"/>
      <c r="D92" s="233"/>
      <c r="E92" s="233"/>
      <c r="F92" s="233"/>
      <c r="G92" s="233"/>
      <c r="H92" s="233">
        <v>-346308339</v>
      </c>
      <c r="I92" s="233">
        <f t="shared" si="8"/>
        <v>-346308339</v>
      </c>
    </row>
    <row r="93" spans="1:9" ht="13.5" customHeight="1">
      <c r="A93" s="112" t="s">
        <v>592</v>
      </c>
      <c r="B93" s="231"/>
      <c r="C93" s="231"/>
      <c r="D93" s="231"/>
      <c r="E93" s="231"/>
      <c r="F93" s="231"/>
      <c r="G93" s="231"/>
      <c r="H93" s="231">
        <v>273159284</v>
      </c>
      <c r="I93" s="231">
        <f t="shared" si="8"/>
        <v>273159284</v>
      </c>
    </row>
    <row r="94" spans="1:9" ht="13.5" customHeight="1">
      <c r="A94" s="115" t="s">
        <v>597</v>
      </c>
      <c r="B94" s="220"/>
      <c r="C94" s="220"/>
      <c r="D94" s="220"/>
      <c r="E94" s="220"/>
      <c r="F94" s="220"/>
      <c r="G94" s="220"/>
      <c r="H94" s="220">
        <f>SUM(H91:H93)</f>
        <v>-850222905</v>
      </c>
      <c r="I94" s="220">
        <f t="shared" si="8"/>
        <v>-850222905</v>
      </c>
    </row>
    <row r="95" spans="1:9" ht="13.5" customHeight="1">
      <c r="A95" s="131" t="s">
        <v>607</v>
      </c>
      <c r="B95" s="233"/>
      <c r="C95" s="233"/>
      <c r="D95" s="233"/>
      <c r="E95" s="233"/>
      <c r="F95" s="233"/>
      <c r="G95" s="233"/>
      <c r="H95" s="233"/>
      <c r="I95" s="233">
        <f t="shared" si="8"/>
        <v>0</v>
      </c>
    </row>
    <row r="96" spans="1:9" ht="13.5" customHeight="1">
      <c r="A96" s="131" t="s">
        <v>608</v>
      </c>
      <c r="B96" s="230"/>
      <c r="C96" s="230"/>
      <c r="D96" s="230"/>
      <c r="E96" s="230"/>
      <c r="F96" s="230"/>
      <c r="G96" s="230"/>
      <c r="H96" s="230"/>
      <c r="I96" s="230">
        <f t="shared" si="8"/>
        <v>0</v>
      </c>
    </row>
    <row r="97" spans="1:9" ht="13.5" customHeight="1">
      <c r="A97" s="112" t="s">
        <v>592</v>
      </c>
      <c r="B97" s="231"/>
      <c r="C97" s="231"/>
      <c r="D97" s="231"/>
      <c r="E97" s="231"/>
      <c r="F97" s="231"/>
      <c r="G97" s="231"/>
      <c r="H97" s="231"/>
      <c r="I97" s="231">
        <f t="shared" si="8"/>
        <v>0</v>
      </c>
    </row>
    <row r="98" spans="1:9" ht="13.5" customHeight="1">
      <c r="A98" s="235" t="s">
        <v>600</v>
      </c>
      <c r="B98" s="236"/>
      <c r="C98" s="236"/>
      <c r="D98" s="236"/>
      <c r="E98" s="236"/>
      <c r="F98" s="236"/>
      <c r="G98" s="236"/>
      <c r="H98" s="236"/>
      <c r="I98" s="236">
        <f t="shared" si="8"/>
        <v>0</v>
      </c>
    </row>
    <row r="99" spans="1:9" ht="13.5" customHeight="1">
      <c r="A99" s="115" t="s">
        <v>609</v>
      </c>
      <c r="B99" s="215"/>
      <c r="C99" s="215"/>
      <c r="D99" s="215"/>
      <c r="E99" s="215">
        <f>E90</f>
        <v>187988000</v>
      </c>
      <c r="F99" s="215"/>
      <c r="G99" s="215"/>
      <c r="H99" s="215">
        <f>H90+H94+H98</f>
        <v>756522092</v>
      </c>
      <c r="I99" s="215">
        <f>H99+E99</f>
        <v>944510092</v>
      </c>
    </row>
    <row r="100" spans="1:9" ht="13.5" customHeight="1">
      <c r="A100" s="114"/>
      <c r="B100" s="114"/>
      <c r="C100" s="114"/>
      <c r="D100" s="114"/>
      <c r="E100" s="114"/>
      <c r="F100" s="114"/>
      <c r="G100" s="114"/>
      <c r="H100" s="114"/>
      <c r="I100" s="114"/>
    </row>
    <row r="101" spans="1:9" ht="13.5" customHeight="1">
      <c r="A101" s="5" t="s">
        <v>610</v>
      </c>
      <c r="B101" s="2"/>
      <c r="C101" s="12"/>
      <c r="D101" s="5"/>
      <c r="E101" s="5"/>
      <c r="F101" s="5"/>
      <c r="G101" s="5"/>
      <c r="H101" s="5"/>
      <c r="I101" s="5"/>
    </row>
    <row r="102" spans="1:9" ht="13.5" customHeight="1">
      <c r="A102" s="12"/>
      <c r="B102" s="2"/>
      <c r="C102" s="2"/>
      <c r="D102" s="2"/>
      <c r="E102" s="2"/>
      <c r="F102" s="2"/>
      <c r="G102" s="2"/>
      <c r="H102" s="2"/>
      <c r="I102" s="2"/>
    </row>
    <row r="103" spans="1:9" ht="14.25" customHeight="1">
      <c r="A103" s="474" t="s">
        <v>311</v>
      </c>
      <c r="B103" s="452" t="s">
        <v>90</v>
      </c>
      <c r="C103" s="453"/>
      <c r="D103" s="488" t="s">
        <v>102</v>
      </c>
      <c r="E103" s="453"/>
      <c r="F103" s="2"/>
      <c r="G103" s="2"/>
      <c r="H103" s="217"/>
      <c r="I103" s="2"/>
    </row>
    <row r="104" spans="1:9" ht="13.5" customHeight="1">
      <c r="A104" s="475"/>
      <c r="B104" s="16" t="s">
        <v>611</v>
      </c>
      <c r="C104" s="16" t="s">
        <v>580</v>
      </c>
      <c r="D104" s="116" t="s">
        <v>612</v>
      </c>
      <c r="E104" s="116" t="s">
        <v>562</v>
      </c>
      <c r="F104" s="2"/>
      <c r="G104" s="2"/>
      <c r="H104" s="2"/>
      <c r="I104" s="2"/>
    </row>
    <row r="105" spans="1:9" ht="13.5" customHeight="1">
      <c r="A105" s="101" t="s">
        <v>613</v>
      </c>
      <c r="B105" s="238">
        <v>0</v>
      </c>
      <c r="C105" s="230"/>
      <c r="D105" s="3">
        <v>0</v>
      </c>
      <c r="E105" s="230">
        <v>0</v>
      </c>
      <c r="F105" s="2"/>
      <c r="G105" s="2"/>
      <c r="H105" s="2"/>
      <c r="I105" s="2"/>
    </row>
    <row r="106" spans="1:9" ht="13.5" customHeight="1">
      <c r="A106" s="101" t="s">
        <v>614</v>
      </c>
      <c r="B106" s="239">
        <v>1987</v>
      </c>
      <c r="C106" s="230">
        <v>194006398</v>
      </c>
      <c r="D106" s="239">
        <v>1727</v>
      </c>
      <c r="E106" s="230">
        <v>192664960</v>
      </c>
      <c r="F106" s="2"/>
      <c r="G106" s="2"/>
      <c r="H106" s="2"/>
      <c r="I106" s="2"/>
    </row>
    <row r="107" spans="1:9" ht="13.5" customHeight="1">
      <c r="A107" s="101" t="s">
        <v>615</v>
      </c>
      <c r="B107" s="238">
        <v>0</v>
      </c>
      <c r="C107" s="230"/>
      <c r="D107" s="3">
        <v>0</v>
      </c>
      <c r="E107" s="230"/>
      <c r="F107" s="2"/>
      <c r="G107" s="2"/>
      <c r="H107" s="2"/>
      <c r="I107" s="2"/>
    </row>
    <row r="108" spans="1:9" ht="13.5" customHeight="1">
      <c r="A108" s="101" t="s">
        <v>616</v>
      </c>
      <c r="B108" s="238">
        <v>0</v>
      </c>
      <c r="C108" s="230"/>
      <c r="D108" s="3">
        <v>0</v>
      </c>
      <c r="E108" s="230"/>
      <c r="F108" s="2"/>
      <c r="G108" s="2"/>
      <c r="H108" s="2"/>
      <c r="I108" s="2"/>
    </row>
    <row r="109" spans="1:9" ht="13.5" customHeight="1">
      <c r="A109" s="101" t="s">
        <v>617</v>
      </c>
      <c r="B109" s="238">
        <v>0</v>
      </c>
      <c r="C109" s="230"/>
      <c r="D109" s="3">
        <v>0</v>
      </c>
      <c r="E109" s="230"/>
      <c r="F109" s="2"/>
      <c r="G109" s="2"/>
      <c r="H109" s="2"/>
      <c r="I109" s="2"/>
    </row>
    <row r="110" spans="1:9" ht="13.5" customHeight="1">
      <c r="A110" s="112" t="s">
        <v>618</v>
      </c>
      <c r="B110" s="240">
        <v>0</v>
      </c>
      <c r="C110" s="240"/>
      <c r="D110" s="240">
        <v>0</v>
      </c>
      <c r="E110" s="240"/>
      <c r="F110" s="2"/>
      <c r="G110" s="2"/>
      <c r="H110" s="2"/>
      <c r="I110" s="2"/>
    </row>
    <row r="111" spans="1:9" ht="13.5" customHeight="1">
      <c r="A111" s="115" t="s">
        <v>85</v>
      </c>
      <c r="B111" s="241">
        <f t="shared" ref="B111:E111" si="9">SUM(B105:B110)</f>
        <v>1987</v>
      </c>
      <c r="C111" s="215">
        <f t="shared" si="9"/>
        <v>194006398</v>
      </c>
      <c r="D111" s="241">
        <f t="shared" si="9"/>
        <v>1727</v>
      </c>
      <c r="E111" s="215">
        <f t="shared" si="9"/>
        <v>192664960</v>
      </c>
      <c r="F111" s="2"/>
      <c r="G111" s="2"/>
      <c r="H111" s="2"/>
      <c r="I111" s="2"/>
    </row>
    <row r="112" spans="1:9" ht="13.5" customHeight="1">
      <c r="A112" s="12"/>
      <c r="B112" s="2"/>
      <c r="C112" s="2"/>
      <c r="D112" s="2"/>
      <c r="E112" s="2"/>
      <c r="F112" s="2"/>
      <c r="G112" s="2"/>
      <c r="H112" s="2"/>
      <c r="I112" s="2"/>
    </row>
    <row r="113" spans="1:9" ht="33" customHeight="1">
      <c r="A113" s="242" t="s">
        <v>311</v>
      </c>
      <c r="B113" s="197" t="s">
        <v>90</v>
      </c>
      <c r="C113" s="197" t="s">
        <v>102</v>
      </c>
      <c r="D113" s="2"/>
      <c r="E113" s="2"/>
      <c r="F113" s="2"/>
      <c r="G113" s="2"/>
      <c r="H113" s="2"/>
      <c r="I113" s="2"/>
    </row>
    <row r="114" spans="1:9" ht="13.5" customHeight="1">
      <c r="A114" s="131" t="s">
        <v>619</v>
      </c>
      <c r="B114" s="108"/>
      <c r="C114" s="118"/>
      <c r="D114" s="2"/>
      <c r="E114" s="2"/>
      <c r="F114" s="2"/>
      <c r="G114" s="2"/>
      <c r="H114" s="2"/>
      <c r="I114" s="2"/>
    </row>
    <row r="115" spans="1:9" ht="13.5" customHeight="1">
      <c r="A115" s="32"/>
      <c r="B115" s="30"/>
      <c r="C115" s="2"/>
      <c r="D115" s="2"/>
      <c r="E115" s="2"/>
      <c r="F115" s="2"/>
      <c r="G115" s="2"/>
      <c r="H115" s="2"/>
      <c r="I115" s="2"/>
    </row>
    <row r="116" spans="1:9" ht="27.75" customHeight="1">
      <c r="A116" s="504" t="s">
        <v>620</v>
      </c>
      <c r="B116" s="451"/>
      <c r="C116" s="451"/>
      <c r="D116" s="451"/>
      <c r="E116" s="2"/>
      <c r="F116" s="2"/>
      <c r="G116" s="2"/>
      <c r="H116" s="2"/>
      <c r="I116" s="2"/>
    </row>
    <row r="117" spans="1:9" ht="13.5" customHeight="1">
      <c r="A117" s="32"/>
      <c r="B117" s="30"/>
      <c r="C117" s="2"/>
      <c r="D117" s="2"/>
      <c r="E117" s="2"/>
      <c r="F117" s="2"/>
      <c r="G117" s="2"/>
      <c r="H117" s="2"/>
      <c r="I117" s="2"/>
    </row>
    <row r="118" spans="1:9" ht="13.5" customHeight="1">
      <c r="A118" s="16" t="s">
        <v>106</v>
      </c>
      <c r="B118" s="16" t="s">
        <v>621</v>
      </c>
      <c r="C118" s="16" t="s">
        <v>622</v>
      </c>
      <c r="D118" s="16" t="s">
        <v>623</v>
      </c>
      <c r="E118" s="2"/>
      <c r="F118" s="2"/>
      <c r="G118" s="2"/>
      <c r="H118" s="2"/>
      <c r="I118" s="2"/>
    </row>
    <row r="119" spans="1:9" ht="13.5" customHeight="1">
      <c r="A119" s="133">
        <v>1</v>
      </c>
      <c r="B119" s="108"/>
      <c r="C119" s="118"/>
      <c r="D119" s="118"/>
      <c r="E119" s="2"/>
      <c r="F119" s="2"/>
      <c r="G119" s="2"/>
      <c r="H119" s="2"/>
      <c r="I119" s="2"/>
    </row>
    <row r="120" spans="1:9" ht="13.5" customHeight="1">
      <c r="A120" s="133">
        <v>10</v>
      </c>
      <c r="B120" s="108"/>
      <c r="C120" s="118"/>
      <c r="D120" s="118"/>
      <c r="E120" s="2"/>
      <c r="F120" s="2"/>
      <c r="G120" s="2"/>
      <c r="H120" s="2"/>
      <c r="I120" s="2"/>
    </row>
    <row r="121" spans="1:9" ht="13.5" customHeight="1">
      <c r="A121" s="133" t="s">
        <v>576</v>
      </c>
      <c r="B121" s="108"/>
      <c r="C121" s="118"/>
      <c r="D121" s="118"/>
      <c r="E121" s="2"/>
      <c r="F121" s="2"/>
      <c r="G121" s="2"/>
      <c r="H121" s="2"/>
      <c r="I121" s="2"/>
    </row>
    <row r="122" spans="1:9" ht="13.5" customHeight="1">
      <c r="A122" s="197" t="s">
        <v>85</v>
      </c>
      <c r="B122" s="16"/>
      <c r="C122" s="16"/>
      <c r="D122" s="156"/>
      <c r="E122" s="2"/>
      <c r="F122" s="2"/>
      <c r="G122" s="2"/>
      <c r="H122" s="2"/>
      <c r="I122" s="2"/>
    </row>
    <row r="123" spans="1:9" ht="13.5" customHeight="1">
      <c r="A123" s="114"/>
      <c r="B123" s="29"/>
      <c r="C123" s="29"/>
      <c r="D123" s="5"/>
      <c r="E123" s="2"/>
      <c r="F123" s="2"/>
      <c r="G123" s="2"/>
      <c r="H123" s="2"/>
      <c r="I123" s="2"/>
    </row>
    <row r="124" spans="1:9" ht="45" customHeight="1">
      <c r="A124" s="452" t="s">
        <v>624</v>
      </c>
      <c r="B124" s="453"/>
      <c r="C124" s="29"/>
      <c r="D124" s="5"/>
      <c r="E124" s="2"/>
      <c r="F124" s="2"/>
      <c r="G124" s="2"/>
      <c r="H124" s="2"/>
      <c r="I124" s="2"/>
    </row>
    <row r="125" spans="1:9" ht="13.5" customHeight="1">
      <c r="A125" s="491"/>
      <c r="B125" s="453"/>
      <c r="C125" s="29"/>
      <c r="D125" s="5"/>
      <c r="E125" s="2"/>
      <c r="F125" s="2"/>
      <c r="G125" s="2"/>
      <c r="H125" s="2"/>
      <c r="I125" s="2"/>
    </row>
    <row r="126" spans="1:9" ht="13.5" customHeight="1">
      <c r="A126" s="114"/>
      <c r="B126" s="29"/>
      <c r="C126" s="29"/>
      <c r="D126" s="5"/>
      <c r="E126" s="2"/>
      <c r="F126" s="2"/>
      <c r="G126" s="2"/>
      <c r="H126" s="2"/>
      <c r="I126" s="2"/>
    </row>
    <row r="127" spans="1:9" ht="13.5" customHeight="1">
      <c r="A127" s="32"/>
      <c r="B127" s="31"/>
      <c r="C127" s="31"/>
      <c r="D127" s="2"/>
      <c r="E127" s="2"/>
      <c r="F127" s="2"/>
      <c r="G127" s="2"/>
      <c r="H127" s="2"/>
      <c r="I127" s="2"/>
    </row>
    <row r="128" spans="1:9" ht="13.5" customHeight="1">
      <c r="A128" s="5" t="s">
        <v>625</v>
      </c>
      <c r="B128" s="2"/>
      <c r="C128" s="5"/>
      <c r="D128" s="5"/>
      <c r="E128" s="5"/>
      <c r="F128" s="5"/>
      <c r="G128" s="5"/>
      <c r="H128" s="2"/>
      <c r="I128" s="2"/>
    </row>
    <row r="129" spans="1:9" ht="13.5" customHeight="1">
      <c r="A129" s="12"/>
      <c r="B129" s="2"/>
      <c r="C129" s="2"/>
      <c r="D129" s="2"/>
      <c r="E129" s="2"/>
      <c r="F129" s="2"/>
      <c r="G129" s="2"/>
      <c r="H129" s="2"/>
      <c r="I129" s="2"/>
    </row>
    <row r="130" spans="1:9" ht="13.5" customHeight="1">
      <c r="A130" s="5" t="s">
        <v>626</v>
      </c>
      <c r="B130" s="2"/>
      <c r="C130" s="2"/>
      <c r="D130" s="31"/>
      <c r="E130" s="2"/>
      <c r="F130" s="2"/>
      <c r="G130" s="2"/>
      <c r="H130" s="2"/>
      <c r="I130" s="2"/>
    </row>
    <row r="131" spans="1:9" ht="13.5" customHeight="1">
      <c r="A131" s="12"/>
      <c r="B131" s="2"/>
      <c r="C131" s="2"/>
      <c r="D131" s="31"/>
      <c r="E131" s="2"/>
      <c r="F131" s="2"/>
      <c r="G131" s="2"/>
      <c r="H131" s="2"/>
      <c r="I131" s="2"/>
    </row>
    <row r="132" spans="1:9" ht="43.5" customHeight="1">
      <c r="A132" s="16" t="s">
        <v>627</v>
      </c>
      <c r="B132" s="16" t="s">
        <v>628</v>
      </c>
      <c r="C132" s="16" t="s">
        <v>90</v>
      </c>
      <c r="D132" s="16" t="s">
        <v>629</v>
      </c>
      <c r="E132" s="5"/>
      <c r="F132" s="2"/>
      <c r="G132" s="2"/>
      <c r="H132" s="2"/>
      <c r="I132" s="2"/>
    </row>
    <row r="133" spans="1:9" ht="13.5" customHeight="1">
      <c r="A133" s="108"/>
      <c r="B133" s="108"/>
      <c r="C133" s="108"/>
      <c r="D133" s="133"/>
      <c r="E133" s="5"/>
      <c r="F133" s="2"/>
      <c r="G133" s="2"/>
      <c r="H133" s="2"/>
      <c r="I133" s="2"/>
    </row>
    <row r="134" spans="1:9" ht="13.5" customHeight="1">
      <c r="A134" s="108"/>
      <c r="B134" s="108"/>
      <c r="C134" s="108"/>
      <c r="D134" s="133"/>
      <c r="E134" s="5"/>
      <c r="F134" s="2"/>
      <c r="G134" s="2"/>
      <c r="H134" s="2"/>
      <c r="I134" s="2"/>
    </row>
    <row r="135" spans="1:9" ht="13.5" customHeight="1">
      <c r="A135" s="32"/>
      <c r="B135" s="243"/>
      <c r="C135" s="243"/>
      <c r="D135" s="243"/>
      <c r="E135" s="243"/>
      <c r="F135" s="2"/>
      <c r="G135" s="2"/>
      <c r="H135" s="2"/>
      <c r="I135" s="2"/>
    </row>
    <row r="136" spans="1:9" ht="13.5" customHeight="1">
      <c r="A136" s="5" t="s">
        <v>630</v>
      </c>
      <c r="B136" s="12"/>
      <c r="C136" s="12"/>
      <c r="D136" s="12"/>
      <c r="E136" s="12"/>
      <c r="F136" s="12"/>
      <c r="G136" s="12"/>
      <c r="H136" s="12"/>
      <c r="I136" s="12"/>
    </row>
    <row r="137" spans="1:9" ht="13.5" customHeight="1">
      <c r="A137" s="2"/>
      <c r="B137" s="2"/>
      <c r="C137" s="2"/>
      <c r="D137" s="2"/>
      <c r="E137" s="2"/>
      <c r="F137" s="2"/>
      <c r="G137" s="2"/>
      <c r="H137" s="2"/>
      <c r="I137" s="2"/>
    </row>
    <row r="138" spans="1:9" ht="13.5" customHeight="1">
      <c r="A138" s="16" t="s">
        <v>627</v>
      </c>
      <c r="B138" s="16" t="s">
        <v>631</v>
      </c>
      <c r="C138" s="16" t="s">
        <v>90</v>
      </c>
      <c r="D138" s="16" t="s">
        <v>632</v>
      </c>
      <c r="E138" s="2"/>
      <c r="F138" s="2"/>
      <c r="G138" s="2"/>
      <c r="H138" s="2"/>
      <c r="I138" s="2"/>
    </row>
    <row r="139" spans="1:9" ht="13.5" customHeight="1">
      <c r="A139" s="108"/>
      <c r="B139" s="108"/>
      <c r="C139" s="108"/>
      <c r="D139" s="118"/>
      <c r="E139" s="2"/>
      <c r="F139" s="2"/>
      <c r="G139" s="2"/>
      <c r="H139" s="2"/>
      <c r="I139" s="2"/>
    </row>
    <row r="140" spans="1:9" ht="13.5" customHeight="1">
      <c r="A140" s="108"/>
      <c r="B140" s="108"/>
      <c r="C140" s="108"/>
      <c r="D140" s="118"/>
      <c r="E140" s="2"/>
      <c r="F140" s="2"/>
      <c r="G140" s="2"/>
      <c r="H140" s="2"/>
      <c r="I140" s="2"/>
    </row>
    <row r="141" spans="1:9" ht="13.5" customHeight="1">
      <c r="A141" s="2"/>
      <c r="B141" s="2"/>
      <c r="C141" s="2"/>
      <c r="D141" s="2"/>
      <c r="E141" s="2"/>
      <c r="F141" s="2"/>
      <c r="G141" s="2"/>
      <c r="H141" s="2"/>
      <c r="I141" s="2"/>
    </row>
    <row r="142" spans="1:9" ht="13.5" customHeight="1">
      <c r="A142" s="11" t="s">
        <v>633</v>
      </c>
      <c r="B142" s="2"/>
      <c r="C142" s="2"/>
      <c r="D142" s="2"/>
      <c r="E142" s="2"/>
      <c r="F142" s="2"/>
      <c r="G142" s="2"/>
      <c r="H142" s="2"/>
      <c r="I142" s="2"/>
    </row>
    <row r="143" spans="1:9" ht="13.5" customHeight="1">
      <c r="A143" s="2"/>
      <c r="B143" s="2"/>
      <c r="C143" s="2"/>
      <c r="D143" s="2"/>
      <c r="E143" s="2"/>
      <c r="F143" s="2"/>
      <c r="G143" s="2"/>
      <c r="H143" s="2"/>
      <c r="I143" s="2"/>
    </row>
    <row r="144" spans="1:9" ht="13.5" customHeight="1">
      <c r="A144" s="16" t="s">
        <v>627</v>
      </c>
      <c r="B144" s="16" t="s">
        <v>631</v>
      </c>
      <c r="C144" s="2"/>
      <c r="D144" s="2"/>
      <c r="E144" s="2"/>
      <c r="F144" s="2"/>
      <c r="G144" s="2"/>
      <c r="H144" s="2"/>
      <c r="I144" s="2"/>
    </row>
    <row r="145" spans="1:9" ht="13.5" customHeight="1">
      <c r="A145" s="108"/>
      <c r="B145" s="108"/>
      <c r="C145" s="2"/>
      <c r="D145" s="2"/>
      <c r="E145" s="2"/>
      <c r="F145" s="2"/>
      <c r="G145" s="2"/>
      <c r="H145" s="2"/>
      <c r="I145" s="2"/>
    </row>
    <row r="146" spans="1:9" ht="13.5" customHeight="1">
      <c r="A146" s="108"/>
      <c r="B146" s="108"/>
      <c r="C146" s="2"/>
      <c r="D146" s="2"/>
      <c r="E146" s="2"/>
      <c r="F146" s="2"/>
      <c r="G146" s="2"/>
      <c r="H146" s="2"/>
      <c r="I146" s="2"/>
    </row>
    <row r="147" spans="1:9" ht="13.5" customHeight="1">
      <c r="A147" s="29"/>
      <c r="B147" s="7"/>
      <c r="C147" s="2"/>
      <c r="D147" s="2"/>
      <c r="E147" s="2"/>
      <c r="F147" s="2"/>
      <c r="G147" s="2"/>
      <c r="H147" s="2"/>
      <c r="I147" s="2"/>
    </row>
    <row r="148" spans="1:9" ht="13.5" customHeight="1">
      <c r="A148" s="5" t="s">
        <v>634</v>
      </c>
      <c r="B148" s="2"/>
      <c r="C148" s="2"/>
      <c r="D148" s="2"/>
      <c r="E148" s="2"/>
      <c r="F148" s="2"/>
      <c r="G148" s="2"/>
      <c r="H148" s="2"/>
      <c r="I148" s="2"/>
    </row>
    <row r="149" spans="1:9" ht="13.5" customHeight="1">
      <c r="A149" s="99"/>
      <c r="B149" s="2"/>
      <c r="C149" s="2"/>
      <c r="D149" s="2"/>
      <c r="E149" s="2"/>
      <c r="F149" s="2"/>
      <c r="G149" s="2"/>
      <c r="H149" s="2"/>
      <c r="I149" s="2"/>
    </row>
    <row r="150" spans="1:9">
      <c r="A150" s="465" t="s">
        <v>635</v>
      </c>
      <c r="B150" s="456"/>
      <c r="C150" s="456"/>
      <c r="D150" s="453"/>
      <c r="E150" s="2"/>
      <c r="F150" s="2"/>
      <c r="G150" s="2"/>
      <c r="H150" s="2"/>
      <c r="I150" s="2"/>
    </row>
  </sheetData>
  <mergeCells count="29">
    <mergeCell ref="A5:A6"/>
    <mergeCell ref="B5:E5"/>
    <mergeCell ref="F5:I5"/>
    <mergeCell ref="A20:A21"/>
    <mergeCell ref="A28:C28"/>
    <mergeCell ref="F54:I54"/>
    <mergeCell ref="B33:C33"/>
    <mergeCell ref="B34:C34"/>
    <mergeCell ref="B46:D46"/>
    <mergeCell ref="E46:F46"/>
    <mergeCell ref="E47:F47"/>
    <mergeCell ref="E43:F43"/>
    <mergeCell ref="E44:F44"/>
    <mergeCell ref="E45:F45"/>
    <mergeCell ref="A125:B125"/>
    <mergeCell ref="A150:D150"/>
    <mergeCell ref="A36:B36"/>
    <mergeCell ref="A37:B37"/>
    <mergeCell ref="A39:B39"/>
    <mergeCell ref="A41:C41"/>
    <mergeCell ref="A103:A104"/>
    <mergeCell ref="B103:C103"/>
    <mergeCell ref="D103:E103"/>
    <mergeCell ref="A116:D116"/>
    <mergeCell ref="A124:B124"/>
    <mergeCell ref="A49:B49"/>
    <mergeCell ref="A50:B50"/>
    <mergeCell ref="A54:A55"/>
    <mergeCell ref="B54:E54"/>
  </mergeCells>
  <pageMargins left="0.25" right="0.25" top="0.75" bottom="0.75" header="0" footer="0"/>
  <pageSetup paperSize="9"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
  <sheetViews>
    <sheetView showGridLines="0" workbookViewId="0">
      <selection activeCell="E20" sqref="E20"/>
    </sheetView>
  </sheetViews>
  <sheetFormatPr baseColWidth="10" defaultColWidth="14.42578125" defaultRowHeight="15" customHeight="1"/>
  <cols>
    <col min="1" max="1" width="23.42578125" customWidth="1"/>
    <col min="2" max="2" width="9.5703125" customWidth="1"/>
    <col min="3" max="3" width="10.42578125" customWidth="1"/>
    <col min="4" max="5" width="10.140625" customWidth="1"/>
    <col min="6" max="7" width="11.42578125" customWidth="1"/>
  </cols>
  <sheetData>
    <row r="1" spans="1:7" ht="13.5" customHeight="1">
      <c r="A1" s="5" t="s">
        <v>636</v>
      </c>
      <c r="B1" s="5"/>
      <c r="C1" s="5"/>
      <c r="D1" s="5"/>
      <c r="E1" s="5"/>
      <c r="F1" s="2"/>
      <c r="G1" s="2"/>
    </row>
    <row r="2" spans="1:7" ht="13.5" customHeight="1">
      <c r="A2" s="5"/>
      <c r="B2" s="5"/>
      <c r="C2" s="5"/>
      <c r="D2" s="5"/>
      <c r="E2" s="5"/>
      <c r="F2" s="2"/>
      <c r="G2" s="2"/>
    </row>
    <row r="3" spans="1:7" ht="13.5" customHeight="1">
      <c r="A3" s="5" t="s">
        <v>637</v>
      </c>
      <c r="B3" s="5"/>
      <c r="C3" s="5"/>
      <c r="D3" s="5"/>
      <c r="E3" s="5"/>
      <c r="F3" s="2"/>
      <c r="G3" s="2"/>
    </row>
    <row r="4" spans="1:7" ht="13.5" customHeight="1">
      <c r="A4" s="40"/>
      <c r="B4" s="40"/>
      <c r="C4" s="2"/>
      <c r="D4" s="2"/>
      <c r="E4" s="2"/>
      <c r="F4" s="2"/>
      <c r="G4" s="2"/>
    </row>
    <row r="5" spans="1:7" ht="32.25" customHeight="1">
      <c r="A5" s="244" t="s">
        <v>311</v>
      </c>
      <c r="B5" s="452" t="s">
        <v>638</v>
      </c>
      <c r="C5" s="456"/>
      <c r="D5" s="453"/>
      <c r="E5" s="452" t="s">
        <v>639</v>
      </c>
      <c r="F5" s="456"/>
      <c r="G5" s="453"/>
    </row>
    <row r="6" spans="1:7" ht="34.5" customHeight="1">
      <c r="A6" s="152" t="s">
        <v>640</v>
      </c>
      <c r="B6" s="465"/>
      <c r="C6" s="456"/>
      <c r="D6" s="453"/>
      <c r="E6" s="465"/>
      <c r="F6" s="456"/>
      <c r="G6" s="453"/>
    </row>
    <row r="7" spans="1:7" ht="33.75" customHeight="1">
      <c r="A7" s="152" t="s">
        <v>641</v>
      </c>
      <c r="B7" s="465"/>
      <c r="C7" s="456"/>
      <c r="D7" s="453"/>
      <c r="E7" s="465"/>
      <c r="F7" s="456"/>
      <c r="G7" s="453"/>
    </row>
    <row r="8" spans="1:7" ht="13.5" customHeight="1">
      <c r="A8" s="156" t="s">
        <v>85</v>
      </c>
      <c r="B8" s="507"/>
      <c r="C8" s="456"/>
      <c r="D8" s="456"/>
      <c r="E8" s="456"/>
      <c r="F8" s="456"/>
      <c r="G8" s="453"/>
    </row>
    <row r="9" spans="1:7" ht="13.5" customHeight="1">
      <c r="A9" s="5"/>
      <c r="B9" s="30"/>
      <c r="C9" s="30"/>
      <c r="D9" s="30"/>
      <c r="E9" s="30"/>
      <c r="F9" s="30"/>
      <c r="G9" s="30"/>
    </row>
    <row r="10" spans="1:7" ht="13.5" customHeight="1">
      <c r="A10" s="503" t="s">
        <v>642</v>
      </c>
      <c r="B10" s="451"/>
      <c r="C10" s="451"/>
      <c r="D10" s="451"/>
      <c r="E10" s="30"/>
      <c r="F10" s="30"/>
      <c r="G10" s="30"/>
    </row>
    <row r="11" spans="1:7" ht="13.5" customHeight="1">
      <c r="A11" s="2"/>
      <c r="B11" s="2"/>
      <c r="C11" s="2"/>
      <c r="D11" s="2"/>
      <c r="E11" s="2"/>
      <c r="F11" s="2"/>
      <c r="G11" s="2"/>
    </row>
    <row r="12" spans="1:7" ht="60" customHeight="1">
      <c r="A12" s="116" t="s">
        <v>106</v>
      </c>
      <c r="B12" s="116" t="s">
        <v>567</v>
      </c>
      <c r="C12" s="116" t="s">
        <v>643</v>
      </c>
      <c r="D12" s="16" t="s">
        <v>644</v>
      </c>
      <c r="E12" s="2"/>
      <c r="F12" s="2"/>
      <c r="G12" s="2"/>
    </row>
    <row r="13" spans="1:7" ht="13.5" customHeight="1">
      <c r="A13" s="245">
        <v>1</v>
      </c>
      <c r="B13" s="118"/>
      <c r="C13" s="118"/>
      <c r="D13" s="118"/>
      <c r="E13" s="2"/>
      <c r="F13" s="2"/>
      <c r="G13" s="2"/>
    </row>
    <row r="14" spans="1:7" ht="13.5" customHeight="1">
      <c r="A14" s="245">
        <v>10</v>
      </c>
      <c r="B14" s="118"/>
      <c r="C14" s="118"/>
      <c r="D14" s="118"/>
      <c r="E14" s="2"/>
      <c r="F14" s="2"/>
      <c r="G14" s="2"/>
    </row>
    <row r="15" spans="1:7" ht="13.5" customHeight="1">
      <c r="A15" s="245" t="s">
        <v>576</v>
      </c>
      <c r="B15" s="118"/>
      <c r="C15" s="118"/>
      <c r="D15" s="118"/>
      <c r="E15" s="2"/>
      <c r="F15" s="2"/>
      <c r="G15" s="2"/>
    </row>
    <row r="16" spans="1:7" ht="13.5" customHeight="1">
      <c r="A16" s="156" t="s">
        <v>85</v>
      </c>
      <c r="B16" s="138"/>
      <c r="C16" s="138"/>
      <c r="D16" s="138"/>
      <c r="E16" s="2"/>
      <c r="F16" s="2"/>
      <c r="G16" s="2"/>
    </row>
    <row r="17" spans="1:7" ht="13.5" customHeight="1">
      <c r="A17" s="2"/>
      <c r="B17" s="2"/>
      <c r="C17" s="2"/>
      <c r="D17" s="2"/>
      <c r="E17" s="2"/>
      <c r="F17" s="2"/>
      <c r="G17" s="2"/>
    </row>
    <row r="18" spans="1:7" ht="13.5" customHeight="1">
      <c r="A18" s="116" t="s">
        <v>645</v>
      </c>
      <c r="B18" s="2"/>
      <c r="C18" s="2"/>
      <c r="D18" s="2"/>
      <c r="E18" s="2"/>
      <c r="F18" s="2"/>
      <c r="G18" s="2"/>
    </row>
    <row r="19" spans="1:7" ht="13.5" customHeight="1">
      <c r="A19" s="118"/>
      <c r="B19" s="2"/>
      <c r="C19" s="2"/>
      <c r="D19" s="2"/>
      <c r="E19" s="2"/>
      <c r="F19" s="2"/>
      <c r="G19" s="2"/>
    </row>
    <row r="20" spans="1:7" ht="13.5" customHeight="1">
      <c r="A20" s="2"/>
      <c r="B20" s="2"/>
      <c r="C20" s="2"/>
      <c r="D20" s="2"/>
      <c r="E20" s="2"/>
      <c r="F20" s="2"/>
      <c r="G20" s="2"/>
    </row>
    <row r="21" spans="1:7" ht="13.5" customHeight="1">
      <c r="A21" s="5" t="s">
        <v>646</v>
      </c>
      <c r="B21" s="2"/>
      <c r="C21" s="2"/>
      <c r="D21" s="2"/>
      <c r="E21" s="2"/>
      <c r="F21" s="2"/>
      <c r="G21" s="2"/>
    </row>
    <row r="22" spans="1:7" ht="13.5" customHeight="1">
      <c r="A22" s="2"/>
      <c r="B22" s="2"/>
      <c r="C22" s="2"/>
      <c r="D22" s="2"/>
      <c r="E22" s="2"/>
      <c r="F22" s="2"/>
      <c r="G22" s="2"/>
    </row>
    <row r="23" spans="1:7" ht="27" customHeight="1">
      <c r="A23" s="16" t="s">
        <v>311</v>
      </c>
      <c r="B23" s="452" t="s">
        <v>638</v>
      </c>
      <c r="C23" s="456"/>
      <c r="D23" s="453"/>
      <c r="E23" s="452" t="s">
        <v>639</v>
      </c>
      <c r="F23" s="456"/>
      <c r="G23" s="453"/>
    </row>
    <row r="24" spans="1:7" ht="33" customHeight="1">
      <c r="A24" s="152" t="s">
        <v>647</v>
      </c>
      <c r="B24" s="465"/>
      <c r="C24" s="456"/>
      <c r="D24" s="453"/>
      <c r="E24" s="465"/>
      <c r="F24" s="456"/>
      <c r="G24" s="453"/>
    </row>
    <row r="25" spans="1:7" ht="27" customHeight="1">
      <c r="A25" s="131" t="s">
        <v>648</v>
      </c>
      <c r="B25" s="465"/>
      <c r="C25" s="456"/>
      <c r="D25" s="453"/>
      <c r="E25" s="465"/>
      <c r="F25" s="456"/>
      <c r="G25" s="453"/>
    </row>
    <row r="26" spans="1:7" ht="13.5" customHeight="1">
      <c r="A26" s="156" t="s">
        <v>85</v>
      </c>
      <c r="B26" s="507"/>
      <c r="C26" s="456"/>
      <c r="D26" s="453"/>
      <c r="E26" s="507"/>
      <c r="F26" s="456"/>
      <c r="G26" s="453"/>
    </row>
    <row r="27" spans="1:7" ht="13.5" customHeight="1">
      <c r="A27" s="5"/>
      <c r="B27" s="30"/>
      <c r="C27" s="30"/>
      <c r="D27" s="30"/>
      <c r="E27" s="30"/>
      <c r="F27" s="30"/>
      <c r="G27" s="30"/>
    </row>
    <row r="28" spans="1:7" ht="13.5" customHeight="1">
      <c r="A28" s="503" t="s">
        <v>649</v>
      </c>
      <c r="B28" s="451"/>
      <c r="C28" s="451"/>
      <c r="D28" s="451"/>
      <c r="E28" s="451"/>
      <c r="F28" s="30"/>
      <c r="G28" s="30"/>
    </row>
    <row r="29" spans="1:7" ht="13.5" customHeight="1">
      <c r="A29" s="5"/>
      <c r="B29" s="30"/>
      <c r="C29" s="30"/>
      <c r="D29" s="30"/>
      <c r="E29" s="30"/>
      <c r="F29" s="30"/>
      <c r="G29" s="30"/>
    </row>
    <row r="30" spans="1:7" ht="13.5" customHeight="1">
      <c r="A30" s="2"/>
      <c r="B30" s="2"/>
      <c r="C30" s="2"/>
      <c r="D30" s="2"/>
      <c r="E30" s="2"/>
      <c r="F30" s="2"/>
      <c r="G30" s="2"/>
    </row>
    <row r="31" spans="1:7" ht="45" customHeight="1">
      <c r="A31" s="116" t="s">
        <v>106</v>
      </c>
      <c r="B31" s="116" t="s">
        <v>567</v>
      </c>
      <c r="C31" s="16" t="s">
        <v>650</v>
      </c>
      <c r="D31" s="16" t="s">
        <v>644</v>
      </c>
      <c r="E31" s="2"/>
      <c r="F31" s="2"/>
      <c r="G31" s="2"/>
    </row>
    <row r="32" spans="1:7" ht="13.5" customHeight="1">
      <c r="A32" s="118">
        <v>1</v>
      </c>
      <c r="B32" s="118"/>
      <c r="C32" s="118"/>
      <c r="D32" s="118"/>
      <c r="E32" s="2"/>
      <c r="F32" s="2"/>
      <c r="G32" s="2"/>
    </row>
    <row r="33" spans="1:7" ht="13.5" customHeight="1">
      <c r="A33" s="245">
        <v>10</v>
      </c>
      <c r="B33" s="118"/>
      <c r="C33" s="118"/>
      <c r="D33" s="118"/>
      <c r="E33" s="2"/>
      <c r="F33" s="2"/>
      <c r="G33" s="2"/>
    </row>
    <row r="34" spans="1:7" ht="13.5" customHeight="1">
      <c r="A34" s="245" t="s">
        <v>576</v>
      </c>
      <c r="B34" s="118"/>
      <c r="C34" s="118"/>
      <c r="D34" s="118"/>
      <c r="E34" s="2"/>
      <c r="F34" s="2"/>
      <c r="G34" s="2"/>
    </row>
    <row r="35" spans="1:7" ht="13.5" customHeight="1">
      <c r="A35" s="156" t="s">
        <v>85</v>
      </c>
      <c r="B35" s="138"/>
      <c r="C35" s="138"/>
      <c r="D35" s="138"/>
      <c r="E35" s="2"/>
      <c r="F35" s="2"/>
      <c r="G35" s="2"/>
    </row>
    <row r="36" spans="1:7" ht="13.5" customHeight="1">
      <c r="A36" s="2"/>
      <c r="B36" s="2"/>
      <c r="C36" s="2"/>
      <c r="D36" s="2"/>
      <c r="E36" s="2"/>
      <c r="F36" s="2"/>
      <c r="G36" s="2"/>
    </row>
    <row r="37" spans="1:7" ht="13.5" customHeight="1">
      <c r="A37" s="488" t="s">
        <v>651</v>
      </c>
      <c r="B37" s="453"/>
      <c r="C37" s="2"/>
      <c r="D37" s="2"/>
      <c r="E37" s="2"/>
      <c r="F37" s="2"/>
      <c r="G37" s="2"/>
    </row>
    <row r="38" spans="1:7" ht="13.5" customHeight="1">
      <c r="A38" s="506"/>
      <c r="B38" s="453"/>
      <c r="C38" s="2"/>
      <c r="D38" s="2"/>
      <c r="E38" s="2"/>
      <c r="F38" s="2"/>
      <c r="G38" s="2"/>
    </row>
    <row r="39" spans="1:7" ht="13.5" customHeight="1">
      <c r="A39" s="2"/>
      <c r="B39" s="2"/>
      <c r="C39" s="2"/>
      <c r="D39" s="2"/>
      <c r="E39" s="2"/>
      <c r="F39" s="2"/>
      <c r="G39" s="2"/>
    </row>
    <row r="40" spans="1:7" ht="13.5" customHeight="1">
      <c r="A40" s="5" t="s">
        <v>71</v>
      </c>
      <c r="B40" s="5"/>
      <c r="C40" s="5"/>
      <c r="D40" s="5"/>
      <c r="E40" s="5"/>
      <c r="F40" s="5"/>
      <c r="G40" s="5"/>
    </row>
    <row r="41" spans="1:7" ht="13.5" customHeight="1">
      <c r="A41" s="99"/>
      <c r="B41" s="2"/>
      <c r="C41" s="2"/>
      <c r="D41" s="2"/>
      <c r="E41" s="2"/>
      <c r="F41" s="2"/>
      <c r="G41" s="2"/>
    </row>
    <row r="42" spans="1:7" ht="14.25" customHeight="1">
      <c r="A42" s="465" t="s">
        <v>72</v>
      </c>
      <c r="B42" s="453"/>
      <c r="C42" s="2"/>
      <c r="D42" s="2"/>
      <c r="E42" s="2"/>
      <c r="F42" s="2"/>
      <c r="G42" s="2"/>
    </row>
  </sheetData>
  <mergeCells count="20">
    <mergeCell ref="B5:D5"/>
    <mergeCell ref="E5:G5"/>
    <mergeCell ref="B6:D6"/>
    <mergeCell ref="E6:G6"/>
    <mergeCell ref="E7:G7"/>
    <mergeCell ref="A37:B37"/>
    <mergeCell ref="A38:B38"/>
    <mergeCell ref="A42:B42"/>
    <mergeCell ref="B7:D7"/>
    <mergeCell ref="B23:D23"/>
    <mergeCell ref="B24:D24"/>
    <mergeCell ref="B25:D25"/>
    <mergeCell ref="B8:G8"/>
    <mergeCell ref="A10:D10"/>
    <mergeCell ref="B26:D26"/>
    <mergeCell ref="E26:G26"/>
    <mergeCell ref="A28:E28"/>
    <mergeCell ref="E23:G23"/>
    <mergeCell ref="E24:G24"/>
    <mergeCell ref="E25:G25"/>
  </mergeCells>
  <pageMargins left="0.25" right="0.25" top="0.75" bottom="0.75" header="0" footer="0"/>
  <pageSetup paperSize="9"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2"/>
  <sheetViews>
    <sheetView showGridLines="0" workbookViewId="0">
      <selection activeCell="E20" sqref="E20"/>
    </sheetView>
  </sheetViews>
  <sheetFormatPr baseColWidth="10" defaultColWidth="14.42578125" defaultRowHeight="15" customHeight="1"/>
  <cols>
    <col min="1" max="1" width="22.42578125" customWidth="1"/>
    <col min="2" max="2" width="14" customWidth="1"/>
    <col min="3" max="3" width="19.7109375" customWidth="1"/>
    <col min="4" max="4" width="14.85546875" customWidth="1"/>
    <col min="5" max="5" width="77.140625" customWidth="1"/>
    <col min="6" max="6" width="12.5703125" customWidth="1"/>
    <col min="7" max="7" width="12.28515625" customWidth="1"/>
    <col min="8" max="9" width="10.5703125" customWidth="1"/>
    <col min="10" max="10" width="11" customWidth="1"/>
    <col min="11" max="11" width="13.140625" customWidth="1"/>
    <col min="12" max="12" width="11.42578125" customWidth="1"/>
  </cols>
  <sheetData>
    <row r="1" spans="1:12" ht="13.5" customHeight="1">
      <c r="A1" s="450" t="s">
        <v>652</v>
      </c>
      <c r="B1" s="451"/>
      <c r="C1" s="451"/>
      <c r="D1" s="451"/>
      <c r="E1" s="451"/>
      <c r="F1" s="5"/>
      <c r="G1" s="2"/>
      <c r="H1" s="2"/>
      <c r="I1" s="2"/>
      <c r="J1" s="2"/>
      <c r="K1" s="2"/>
      <c r="L1" s="2"/>
    </row>
    <row r="2" spans="1:12" ht="13.5" customHeight="1">
      <c r="A2" s="11"/>
      <c r="B2" s="2"/>
      <c r="C2" s="2"/>
      <c r="D2" s="2"/>
      <c r="E2" s="2"/>
      <c r="F2" s="2"/>
      <c r="G2" s="2"/>
      <c r="H2" s="2"/>
      <c r="I2" s="2"/>
      <c r="J2" s="2"/>
      <c r="K2" s="2"/>
      <c r="L2" s="2"/>
    </row>
    <row r="3" spans="1:12" ht="13.5" customHeight="1">
      <c r="A3" s="450" t="s">
        <v>653</v>
      </c>
      <c r="B3" s="451"/>
      <c r="C3" s="451"/>
      <c r="D3" s="451"/>
      <c r="E3" s="451"/>
      <c r="F3" s="5"/>
      <c r="G3" s="2"/>
      <c r="H3" s="2"/>
      <c r="I3" s="2"/>
      <c r="J3" s="2"/>
      <c r="K3" s="2"/>
      <c r="L3" s="2"/>
    </row>
    <row r="4" spans="1:12" ht="13.5" customHeight="1">
      <c r="A4" s="12"/>
      <c r="B4" s="2"/>
      <c r="C4" s="2"/>
      <c r="D4" s="2"/>
      <c r="E4" s="2"/>
      <c r="F4" s="2"/>
      <c r="G4" s="2"/>
      <c r="H4" s="2"/>
      <c r="I4" s="2"/>
      <c r="J4" s="2"/>
      <c r="K4" s="2"/>
      <c r="L4" s="2"/>
    </row>
    <row r="5" spans="1:12" ht="15.75" customHeight="1">
      <c r="A5" s="512"/>
      <c r="B5" s="453"/>
      <c r="C5" s="452" t="s">
        <v>90</v>
      </c>
      <c r="D5" s="456"/>
      <c r="E5" s="456"/>
      <c r="F5" s="453"/>
      <c r="G5" s="2"/>
      <c r="H5" s="2"/>
      <c r="I5" s="2"/>
      <c r="J5" s="2"/>
      <c r="K5" s="2"/>
      <c r="L5" s="2"/>
    </row>
    <row r="6" spans="1:12" ht="13.5" customHeight="1">
      <c r="A6" s="16" t="s">
        <v>91</v>
      </c>
      <c r="B6" s="16" t="s">
        <v>311</v>
      </c>
      <c r="C6" s="16" t="s">
        <v>549</v>
      </c>
      <c r="D6" s="16" t="s">
        <v>654</v>
      </c>
      <c r="E6" s="16" t="s">
        <v>551</v>
      </c>
      <c r="F6" s="16" t="s">
        <v>580</v>
      </c>
      <c r="G6" s="2"/>
      <c r="H6" s="2"/>
      <c r="I6" s="2"/>
      <c r="J6" s="2"/>
      <c r="K6" s="2"/>
      <c r="L6" s="2"/>
    </row>
    <row r="7" spans="1:12" ht="27.75" customHeight="1">
      <c r="A7" s="245">
        <v>15101</v>
      </c>
      <c r="B7" s="246" t="s">
        <v>655</v>
      </c>
      <c r="C7" s="103">
        <v>70446340</v>
      </c>
      <c r="D7" s="103">
        <v>-3169290</v>
      </c>
      <c r="E7" s="230"/>
      <c r="F7" s="102">
        <f t="shared" ref="F7:F9" si="0">C7+D7</f>
        <v>67277050</v>
      </c>
      <c r="G7" s="2"/>
      <c r="H7" s="2"/>
      <c r="I7" s="2"/>
      <c r="J7" s="2"/>
      <c r="K7" s="2"/>
      <c r="L7" s="2"/>
    </row>
    <row r="8" spans="1:12" ht="27.75" customHeight="1">
      <c r="A8" s="245">
        <v>15102</v>
      </c>
      <c r="B8" s="246" t="s">
        <v>656</v>
      </c>
      <c r="C8" s="103">
        <v>2029960061</v>
      </c>
      <c r="D8" s="102"/>
      <c r="E8" s="230"/>
      <c r="F8" s="102">
        <f t="shared" si="0"/>
        <v>2029960061</v>
      </c>
      <c r="G8" s="2"/>
      <c r="H8" s="2"/>
      <c r="I8" s="2"/>
      <c r="J8" s="2"/>
      <c r="K8" s="2"/>
      <c r="L8" s="2"/>
    </row>
    <row r="9" spans="1:12" ht="27.75" customHeight="1">
      <c r="A9" s="245">
        <v>15103</v>
      </c>
      <c r="B9" s="246" t="s">
        <v>657</v>
      </c>
      <c r="C9" s="103">
        <v>55959474</v>
      </c>
      <c r="D9" s="102"/>
      <c r="E9" s="230"/>
      <c r="F9" s="102">
        <f t="shared" si="0"/>
        <v>55959474</v>
      </c>
      <c r="G9" s="2"/>
      <c r="H9" s="2"/>
      <c r="I9" s="2"/>
      <c r="J9" s="2"/>
      <c r="K9" s="2"/>
      <c r="L9" s="2"/>
    </row>
    <row r="10" spans="1:12" ht="27.75" customHeight="1">
      <c r="A10" s="245">
        <v>15104</v>
      </c>
      <c r="B10" s="246" t="s">
        <v>658</v>
      </c>
      <c r="C10" s="102"/>
      <c r="D10" s="102"/>
      <c r="E10" s="230"/>
      <c r="F10" s="102"/>
      <c r="G10" s="2"/>
      <c r="H10" s="2"/>
      <c r="I10" s="2"/>
      <c r="J10" s="2"/>
      <c r="K10" s="2"/>
      <c r="L10" s="2"/>
    </row>
    <row r="11" spans="1:12" ht="27.75" customHeight="1">
      <c r="A11" s="245">
        <v>15199</v>
      </c>
      <c r="B11" s="246" t="s">
        <v>659</v>
      </c>
      <c r="C11" s="102"/>
      <c r="D11" s="102"/>
      <c r="E11" s="230"/>
      <c r="F11" s="102"/>
      <c r="G11" s="2"/>
      <c r="H11" s="2"/>
      <c r="I11" s="2"/>
      <c r="J11" s="2"/>
      <c r="K11" s="2"/>
      <c r="L11" s="2"/>
    </row>
    <row r="12" spans="1:12" ht="13.5" customHeight="1">
      <c r="A12" s="244" t="s">
        <v>85</v>
      </c>
      <c r="B12" s="247"/>
      <c r="C12" s="93">
        <f t="shared" ref="C12:F12" si="1">SUM(C7:C11)</f>
        <v>2156365875</v>
      </c>
      <c r="D12" s="93">
        <f t="shared" si="1"/>
        <v>-3169290</v>
      </c>
      <c r="E12" s="248">
        <f t="shared" si="1"/>
        <v>0</v>
      </c>
      <c r="F12" s="93">
        <f t="shared" si="1"/>
        <v>2153196585</v>
      </c>
      <c r="G12" s="5"/>
      <c r="H12" s="5"/>
      <c r="I12" s="5"/>
      <c r="J12" s="5"/>
      <c r="K12" s="5"/>
      <c r="L12" s="5"/>
    </row>
    <row r="13" spans="1:12" ht="13.5" customHeight="1">
      <c r="A13" s="12"/>
      <c r="B13" s="2"/>
      <c r="C13" s="2"/>
      <c r="D13" s="2"/>
      <c r="E13" s="2"/>
      <c r="F13" s="2"/>
      <c r="G13" s="2"/>
      <c r="H13" s="2"/>
      <c r="I13" s="2"/>
      <c r="J13" s="2"/>
      <c r="K13" s="2"/>
      <c r="L13" s="2"/>
    </row>
    <row r="14" spans="1:12" ht="13.5" customHeight="1">
      <c r="A14" s="12"/>
      <c r="B14" s="2"/>
      <c r="C14" s="2"/>
      <c r="D14" s="2"/>
      <c r="E14" s="2"/>
      <c r="F14" s="2"/>
      <c r="G14" s="2"/>
      <c r="H14" s="2"/>
      <c r="I14" s="2"/>
      <c r="J14" s="2"/>
      <c r="K14" s="2"/>
      <c r="L14" s="2"/>
    </row>
    <row r="15" spans="1:12" ht="13.5" customHeight="1">
      <c r="A15" s="452"/>
      <c r="B15" s="453"/>
      <c r="C15" s="452" t="s">
        <v>102</v>
      </c>
      <c r="D15" s="456"/>
      <c r="E15" s="456"/>
      <c r="F15" s="453"/>
      <c r="G15" s="2"/>
      <c r="H15" s="2"/>
      <c r="I15" s="2"/>
      <c r="J15" s="2"/>
      <c r="K15" s="2"/>
      <c r="L15" s="2"/>
    </row>
    <row r="16" spans="1:12" ht="13.5" customHeight="1">
      <c r="A16" s="16" t="s">
        <v>91</v>
      </c>
      <c r="B16" s="16" t="s">
        <v>311</v>
      </c>
      <c r="C16" s="16" t="s">
        <v>549</v>
      </c>
      <c r="D16" s="16" t="s">
        <v>654</v>
      </c>
      <c r="E16" s="16" t="s">
        <v>551</v>
      </c>
      <c r="F16" s="16" t="s">
        <v>580</v>
      </c>
      <c r="G16" s="2"/>
      <c r="H16" s="2"/>
      <c r="I16" s="2"/>
      <c r="J16" s="2"/>
      <c r="K16" s="2"/>
      <c r="L16" s="2"/>
    </row>
    <row r="17" spans="1:12" ht="30" customHeight="1">
      <c r="A17" s="245">
        <v>15101</v>
      </c>
      <c r="B17" s="246" t="s">
        <v>655</v>
      </c>
      <c r="C17" s="102">
        <v>59641551</v>
      </c>
      <c r="D17" s="102">
        <v>-6959792</v>
      </c>
      <c r="E17" s="249"/>
      <c r="F17" s="102">
        <f t="shared" ref="F17:F20" si="2">SUM(C17:E17)</f>
        <v>52681759</v>
      </c>
      <c r="G17" s="2"/>
      <c r="H17" s="2"/>
      <c r="I17" s="2"/>
      <c r="J17" s="2"/>
      <c r="K17" s="2"/>
      <c r="L17" s="2"/>
    </row>
    <row r="18" spans="1:12" ht="13.5" customHeight="1">
      <c r="A18" s="245">
        <v>15102</v>
      </c>
      <c r="B18" s="246" t="s">
        <v>656</v>
      </c>
      <c r="C18" s="102">
        <v>1794122902</v>
      </c>
      <c r="D18" s="249"/>
      <c r="E18" s="249"/>
      <c r="F18" s="102">
        <f t="shared" si="2"/>
        <v>1794122902</v>
      </c>
      <c r="G18" s="2"/>
      <c r="H18" s="2"/>
      <c r="I18" s="2"/>
      <c r="J18" s="2"/>
      <c r="K18" s="2"/>
      <c r="L18" s="2"/>
    </row>
    <row r="19" spans="1:12" ht="13.5" customHeight="1">
      <c r="A19" s="245">
        <v>15103</v>
      </c>
      <c r="B19" s="246" t="s">
        <v>657</v>
      </c>
      <c r="C19" s="102">
        <v>54672623</v>
      </c>
      <c r="D19" s="249"/>
      <c r="E19" s="249"/>
      <c r="F19" s="102">
        <f t="shared" si="2"/>
        <v>54672623</v>
      </c>
      <c r="G19" s="2"/>
      <c r="H19" s="2"/>
      <c r="I19" s="2"/>
      <c r="J19" s="2"/>
      <c r="K19" s="2"/>
      <c r="L19" s="2"/>
    </row>
    <row r="20" spans="1:12" ht="13.5" customHeight="1">
      <c r="A20" s="245">
        <v>15104</v>
      </c>
      <c r="B20" s="246" t="s">
        <v>658</v>
      </c>
      <c r="C20" s="249"/>
      <c r="D20" s="249"/>
      <c r="E20" s="249"/>
      <c r="F20" s="249">
        <f t="shared" si="2"/>
        <v>0</v>
      </c>
      <c r="G20" s="2"/>
      <c r="H20" s="2"/>
      <c r="I20" s="2"/>
      <c r="J20" s="2"/>
      <c r="K20" s="2"/>
      <c r="L20" s="2"/>
    </row>
    <row r="21" spans="1:12" ht="13.5" customHeight="1">
      <c r="A21" s="245">
        <v>15199</v>
      </c>
      <c r="B21" s="246" t="s">
        <v>659</v>
      </c>
      <c r="C21" s="249"/>
      <c r="D21" s="249"/>
      <c r="E21" s="249"/>
      <c r="F21" s="249"/>
      <c r="G21" s="2"/>
      <c r="H21" s="2"/>
      <c r="I21" s="2"/>
      <c r="J21" s="2"/>
      <c r="K21" s="2"/>
      <c r="L21" s="2"/>
    </row>
    <row r="22" spans="1:12" ht="13.5" customHeight="1">
      <c r="A22" s="244" t="s">
        <v>85</v>
      </c>
      <c r="B22" s="247"/>
      <c r="C22" s="93">
        <f t="shared" ref="C22:F22" si="3">SUM(C17:C21)</f>
        <v>1908437076</v>
      </c>
      <c r="D22" s="93">
        <f t="shared" si="3"/>
        <v>-6959792</v>
      </c>
      <c r="E22" s="93">
        <f t="shared" si="3"/>
        <v>0</v>
      </c>
      <c r="F22" s="93">
        <f t="shared" si="3"/>
        <v>1901477284</v>
      </c>
      <c r="G22" s="5"/>
      <c r="H22" s="5"/>
      <c r="I22" s="5"/>
      <c r="J22" s="5"/>
      <c r="K22" s="5"/>
      <c r="L22" s="5"/>
    </row>
    <row r="23" spans="1:12" ht="13.5" customHeight="1">
      <c r="A23" s="12"/>
      <c r="B23" s="2"/>
      <c r="C23" s="2"/>
      <c r="D23" s="2"/>
      <c r="E23" s="2"/>
      <c r="F23" s="2"/>
      <c r="G23" s="2"/>
      <c r="H23" s="2"/>
      <c r="I23" s="2"/>
      <c r="J23" s="2"/>
      <c r="K23" s="2"/>
      <c r="L23" s="2"/>
    </row>
    <row r="24" spans="1:12" ht="13.5" customHeight="1">
      <c r="A24" s="12"/>
      <c r="B24" s="2"/>
      <c r="C24" s="2"/>
      <c r="D24" s="2"/>
      <c r="E24" s="2"/>
      <c r="F24" s="2"/>
      <c r="G24" s="2"/>
      <c r="H24" s="2"/>
      <c r="I24" s="2"/>
      <c r="J24" s="2"/>
      <c r="K24" s="2"/>
      <c r="L24" s="2"/>
    </row>
    <row r="25" spans="1:12" ht="13.5" customHeight="1">
      <c r="A25" s="450" t="s">
        <v>660</v>
      </c>
      <c r="B25" s="451"/>
      <c r="C25" s="451"/>
      <c r="D25" s="5"/>
      <c r="E25" s="5"/>
      <c r="F25" s="5"/>
      <c r="G25" s="2"/>
      <c r="H25" s="2"/>
      <c r="I25" s="2"/>
      <c r="J25" s="2"/>
      <c r="K25" s="2"/>
      <c r="L25" s="2"/>
    </row>
    <row r="26" spans="1:12" ht="13.5" customHeight="1">
      <c r="A26" s="2"/>
      <c r="B26" s="2"/>
      <c r="C26" s="2"/>
      <c r="D26" s="2"/>
      <c r="E26" s="2"/>
      <c r="F26" s="2"/>
      <c r="G26" s="2"/>
      <c r="H26" s="2"/>
      <c r="I26" s="2"/>
      <c r="J26" s="2"/>
      <c r="K26" s="2"/>
      <c r="L26" s="2"/>
    </row>
    <row r="27" spans="1:12" ht="13.5" customHeight="1">
      <c r="A27" s="450" t="s">
        <v>661</v>
      </c>
      <c r="B27" s="451"/>
      <c r="C27" s="451"/>
      <c r="D27" s="2"/>
      <c r="E27" s="2"/>
      <c r="F27" s="2"/>
      <c r="G27" s="2"/>
      <c r="H27" s="2"/>
      <c r="I27" s="2"/>
      <c r="J27" s="2"/>
      <c r="K27" s="2"/>
      <c r="L27" s="2"/>
    </row>
    <row r="28" spans="1:12" ht="13.5" customHeight="1">
      <c r="A28" s="11"/>
      <c r="B28" s="11"/>
      <c r="C28" s="11"/>
      <c r="D28" s="2"/>
      <c r="E28" s="2"/>
      <c r="F28" s="2"/>
      <c r="G28" s="2"/>
      <c r="H28" s="2"/>
      <c r="I28" s="2"/>
      <c r="J28" s="2"/>
      <c r="K28" s="2"/>
      <c r="L28" s="2"/>
    </row>
    <row r="29" spans="1:12" ht="13.5" customHeight="1">
      <c r="A29" s="504" t="s">
        <v>662</v>
      </c>
      <c r="B29" s="451"/>
      <c r="C29" s="451"/>
      <c r="D29" s="451"/>
      <c r="E29" s="451"/>
      <c r="F29" s="2"/>
      <c r="G29" s="2"/>
      <c r="H29" s="2"/>
      <c r="I29" s="2"/>
      <c r="J29" s="2"/>
      <c r="K29" s="2"/>
      <c r="L29" s="2"/>
    </row>
    <row r="30" spans="1:12" ht="13.5" customHeight="1">
      <c r="A30" s="2"/>
      <c r="B30" s="2"/>
      <c r="C30" s="2"/>
      <c r="D30" s="2"/>
      <c r="E30" s="2"/>
      <c r="F30" s="2"/>
      <c r="G30" s="2"/>
      <c r="H30" s="2"/>
      <c r="I30" s="2"/>
      <c r="J30" s="2"/>
      <c r="K30" s="2"/>
      <c r="L30" s="2"/>
    </row>
    <row r="31" spans="1:12" ht="15.75" customHeight="1">
      <c r="A31" s="474" t="s">
        <v>106</v>
      </c>
      <c r="B31" s="474" t="s">
        <v>663</v>
      </c>
      <c r="C31" s="474" t="s">
        <v>664</v>
      </c>
      <c r="D31" s="452" t="s">
        <v>90</v>
      </c>
      <c r="E31" s="453"/>
      <c r="F31" s="2"/>
      <c r="G31" s="2"/>
      <c r="H31" s="2"/>
      <c r="I31" s="2"/>
      <c r="J31" s="2"/>
      <c r="K31" s="2"/>
      <c r="L31" s="2"/>
    </row>
    <row r="32" spans="1:12" ht="43.5" customHeight="1">
      <c r="A32" s="475"/>
      <c r="B32" s="475"/>
      <c r="C32" s="475"/>
      <c r="D32" s="16" t="s">
        <v>580</v>
      </c>
      <c r="E32" s="16" t="s">
        <v>665</v>
      </c>
      <c r="F32" s="2"/>
      <c r="G32" s="2"/>
      <c r="H32" s="2"/>
      <c r="I32" s="2"/>
      <c r="J32" s="2"/>
      <c r="K32" s="2"/>
      <c r="L32" s="2"/>
    </row>
    <row r="33" spans="1:12" ht="13.5" customHeight="1">
      <c r="A33" s="100">
        <v>1</v>
      </c>
      <c r="B33" s="250">
        <v>15102</v>
      </c>
      <c r="C33" s="251" t="s">
        <v>666</v>
      </c>
      <c r="D33" s="252">
        <v>853626487</v>
      </c>
      <c r="E33" s="250" t="s">
        <v>667</v>
      </c>
      <c r="F33" s="2"/>
      <c r="G33" s="2"/>
      <c r="H33" s="2"/>
      <c r="I33" s="2"/>
      <c r="J33" s="2"/>
      <c r="K33" s="2"/>
      <c r="L33" s="2"/>
    </row>
    <row r="34" spans="1:12" ht="13.5" customHeight="1">
      <c r="A34" s="238">
        <v>2</v>
      </c>
      <c r="B34" s="250">
        <v>15102</v>
      </c>
      <c r="C34" s="253" t="s">
        <v>668</v>
      </c>
      <c r="D34" s="254">
        <v>243448834</v>
      </c>
      <c r="E34" s="250" t="s">
        <v>667</v>
      </c>
      <c r="F34" s="2"/>
      <c r="G34" s="2"/>
      <c r="H34" s="2"/>
      <c r="I34" s="2"/>
      <c r="J34" s="2"/>
      <c r="K34" s="2"/>
      <c r="L34" s="2"/>
    </row>
    <row r="35" spans="1:12" ht="13.5" customHeight="1">
      <c r="A35" s="238">
        <v>3</v>
      </c>
      <c r="B35" s="250">
        <v>15102</v>
      </c>
      <c r="C35" s="253" t="s">
        <v>669</v>
      </c>
      <c r="D35" s="254">
        <v>200345559</v>
      </c>
      <c r="E35" s="250" t="s">
        <v>667</v>
      </c>
      <c r="F35" s="2"/>
      <c r="G35" s="2"/>
      <c r="H35" s="2"/>
      <c r="I35" s="2"/>
      <c r="J35" s="2"/>
      <c r="K35" s="2"/>
      <c r="L35" s="2"/>
    </row>
    <row r="36" spans="1:12" ht="13.5" customHeight="1">
      <c r="A36" s="238">
        <v>4</v>
      </c>
      <c r="B36" s="250">
        <v>15102</v>
      </c>
      <c r="C36" s="253" t="s">
        <v>670</v>
      </c>
      <c r="D36" s="254">
        <v>124344798</v>
      </c>
      <c r="E36" s="250" t="s">
        <v>667</v>
      </c>
      <c r="F36" s="2"/>
      <c r="G36" s="2"/>
      <c r="H36" s="2"/>
      <c r="I36" s="2"/>
      <c r="J36" s="2"/>
      <c r="K36" s="2"/>
      <c r="L36" s="2"/>
    </row>
    <row r="37" spans="1:12" ht="13.5" customHeight="1">
      <c r="A37" s="111">
        <v>5</v>
      </c>
      <c r="B37" s="250">
        <v>15102</v>
      </c>
      <c r="C37" s="253" t="s">
        <v>671</v>
      </c>
      <c r="D37" s="254">
        <v>123574189</v>
      </c>
      <c r="E37" s="250" t="s">
        <v>667</v>
      </c>
      <c r="F37" s="2"/>
      <c r="G37" s="2"/>
      <c r="H37" s="2"/>
      <c r="I37" s="2"/>
      <c r="J37" s="2"/>
      <c r="K37" s="2"/>
      <c r="L37" s="2"/>
    </row>
    <row r="38" spans="1:12" ht="13.5" customHeight="1">
      <c r="A38" s="511" t="s">
        <v>576</v>
      </c>
      <c r="B38" s="456"/>
      <c r="C38" s="453"/>
      <c r="D38" s="255">
        <v>588380481</v>
      </c>
      <c r="E38" s="196"/>
      <c r="F38" s="2"/>
      <c r="G38" s="2"/>
      <c r="H38" s="2"/>
      <c r="I38" s="2"/>
      <c r="J38" s="2"/>
      <c r="K38" s="2"/>
      <c r="L38" s="2"/>
    </row>
    <row r="39" spans="1:12" ht="13.5" customHeight="1">
      <c r="A39" s="487" t="s">
        <v>371</v>
      </c>
      <c r="B39" s="456"/>
      <c r="C39" s="453"/>
      <c r="D39" s="93">
        <f>SUM(D33:D38)</f>
        <v>2133720348</v>
      </c>
      <c r="E39" s="247"/>
      <c r="F39" s="2"/>
      <c r="G39" s="2"/>
      <c r="H39" s="2"/>
      <c r="I39" s="2"/>
      <c r="J39" s="2"/>
      <c r="K39" s="2"/>
      <c r="L39" s="2"/>
    </row>
    <row r="40" spans="1:12" ht="13.5" customHeight="1">
      <c r="A40" s="186"/>
      <c r="B40" s="186"/>
      <c r="C40" s="186"/>
      <c r="D40" s="224"/>
      <c r="E40" s="224"/>
      <c r="F40" s="228"/>
      <c r="G40" s="228"/>
      <c r="H40" s="228"/>
      <c r="I40" s="228"/>
      <c r="J40" s="228"/>
      <c r="K40" s="228"/>
      <c r="L40" s="228"/>
    </row>
    <row r="41" spans="1:12" ht="13.5" customHeight="1">
      <c r="A41" s="452" t="s">
        <v>672</v>
      </c>
      <c r="B41" s="456"/>
      <c r="C41" s="456"/>
      <c r="D41" s="453"/>
      <c r="E41" s="45"/>
      <c r="F41" s="2"/>
      <c r="G41" s="2"/>
      <c r="H41" s="2"/>
      <c r="I41" s="2"/>
      <c r="J41" s="2"/>
      <c r="K41" s="2"/>
      <c r="L41" s="2"/>
    </row>
    <row r="42" spans="1:12" ht="13.5" customHeight="1">
      <c r="A42" s="470">
        <v>38</v>
      </c>
      <c r="B42" s="456"/>
      <c r="C42" s="456"/>
      <c r="D42" s="453"/>
      <c r="E42" s="45"/>
      <c r="F42" s="2"/>
      <c r="G42" s="2"/>
      <c r="H42" s="2"/>
      <c r="I42" s="2"/>
      <c r="J42" s="2"/>
      <c r="K42" s="2"/>
      <c r="L42" s="2"/>
    </row>
    <row r="43" spans="1:12" ht="13.5" customHeight="1">
      <c r="A43" s="43"/>
      <c r="B43" s="43"/>
      <c r="C43" s="43"/>
      <c r="D43" s="43"/>
      <c r="E43" s="45"/>
      <c r="F43" s="2"/>
      <c r="G43" s="2"/>
      <c r="H43" s="2"/>
      <c r="I43" s="2"/>
      <c r="J43" s="2"/>
      <c r="K43" s="2"/>
      <c r="L43" s="2"/>
    </row>
    <row r="44" spans="1:12" ht="13.5" customHeight="1">
      <c r="A44" s="474" t="s">
        <v>106</v>
      </c>
      <c r="B44" s="474" t="s">
        <v>663</v>
      </c>
      <c r="C44" s="474" t="s">
        <v>664</v>
      </c>
      <c r="D44" s="452" t="s">
        <v>102</v>
      </c>
      <c r="E44" s="453"/>
      <c r="F44" s="2"/>
      <c r="G44" s="2"/>
      <c r="H44" s="2"/>
      <c r="I44" s="2"/>
      <c r="J44" s="2"/>
      <c r="K44" s="2"/>
      <c r="L44" s="2"/>
    </row>
    <row r="45" spans="1:12" ht="13.5" customHeight="1">
      <c r="A45" s="475"/>
      <c r="B45" s="475"/>
      <c r="C45" s="475"/>
      <c r="D45" s="16" t="s">
        <v>580</v>
      </c>
      <c r="E45" s="16" t="s">
        <v>665</v>
      </c>
      <c r="F45" s="2"/>
      <c r="G45" s="2"/>
      <c r="H45" s="2"/>
      <c r="I45" s="2"/>
      <c r="J45" s="2"/>
      <c r="K45" s="2"/>
      <c r="L45" s="2"/>
    </row>
    <row r="46" spans="1:12" ht="13.5" customHeight="1">
      <c r="A46" s="100">
        <v>1</v>
      </c>
      <c r="B46" s="4">
        <v>15102</v>
      </c>
      <c r="C46" s="256" t="s">
        <v>666</v>
      </c>
      <c r="D46" s="252">
        <v>838162934</v>
      </c>
      <c r="E46" s="133" t="s">
        <v>673</v>
      </c>
      <c r="F46" s="2"/>
      <c r="G46" s="2"/>
      <c r="H46" s="2"/>
      <c r="I46" s="2"/>
      <c r="J46" s="2"/>
      <c r="K46" s="2"/>
      <c r="L46" s="2"/>
    </row>
    <row r="47" spans="1:12" ht="13.5" customHeight="1">
      <c r="A47" s="100">
        <v>2</v>
      </c>
      <c r="B47" s="257">
        <v>15102</v>
      </c>
      <c r="C47" s="258" t="s">
        <v>668</v>
      </c>
      <c r="D47" s="254">
        <v>219443756</v>
      </c>
      <c r="E47" s="133" t="s">
        <v>673</v>
      </c>
      <c r="F47" s="2"/>
      <c r="G47" s="2"/>
      <c r="H47" s="2"/>
      <c r="I47" s="2"/>
      <c r="J47" s="2"/>
      <c r="K47" s="2"/>
      <c r="L47" s="2"/>
    </row>
    <row r="48" spans="1:12" ht="13.5" customHeight="1">
      <c r="A48" s="100">
        <v>3</v>
      </c>
      <c r="B48" s="257">
        <v>15102</v>
      </c>
      <c r="C48" s="258" t="s">
        <v>669</v>
      </c>
      <c r="D48" s="254">
        <v>199058708</v>
      </c>
      <c r="E48" s="133" t="s">
        <v>673</v>
      </c>
      <c r="F48" s="2"/>
      <c r="G48" s="2"/>
      <c r="H48" s="2"/>
      <c r="I48" s="2"/>
      <c r="J48" s="2"/>
      <c r="K48" s="2"/>
      <c r="L48" s="2"/>
    </row>
    <row r="49" spans="1:12" ht="13.5" customHeight="1">
      <c r="A49" s="100">
        <v>4</v>
      </c>
      <c r="B49" s="257">
        <v>15102</v>
      </c>
      <c r="C49" s="258" t="s">
        <v>671</v>
      </c>
      <c r="D49" s="254">
        <v>112270983</v>
      </c>
      <c r="E49" s="133" t="s">
        <v>673</v>
      </c>
      <c r="F49" s="2"/>
      <c r="G49" s="2"/>
      <c r="H49" s="2"/>
      <c r="I49" s="2"/>
      <c r="J49" s="2"/>
      <c r="K49" s="2"/>
      <c r="L49" s="2"/>
    </row>
    <row r="50" spans="1:12" ht="13.5" customHeight="1">
      <c r="A50" s="113">
        <v>5</v>
      </c>
      <c r="B50" s="257">
        <v>15102</v>
      </c>
      <c r="C50" s="258" t="s">
        <v>670</v>
      </c>
      <c r="D50" s="254">
        <v>100998910</v>
      </c>
      <c r="E50" s="133" t="s">
        <v>673</v>
      </c>
      <c r="F50" s="2"/>
      <c r="G50" s="2"/>
      <c r="H50" s="2"/>
      <c r="I50" s="2"/>
      <c r="J50" s="2"/>
      <c r="K50" s="2"/>
      <c r="L50" s="2"/>
    </row>
    <row r="51" spans="1:12" ht="13.5" customHeight="1">
      <c r="A51" s="509" t="s">
        <v>576</v>
      </c>
      <c r="B51" s="510"/>
      <c r="C51" s="477"/>
      <c r="D51" s="255">
        <v>421746520</v>
      </c>
      <c r="E51" s="259"/>
      <c r="F51" s="2"/>
      <c r="G51" s="2"/>
      <c r="H51" s="2"/>
      <c r="I51" s="2"/>
      <c r="J51" s="2"/>
      <c r="K51" s="2"/>
      <c r="L51" s="2"/>
    </row>
    <row r="52" spans="1:12" ht="13.5" customHeight="1">
      <c r="A52" s="487" t="s">
        <v>371</v>
      </c>
      <c r="B52" s="456"/>
      <c r="C52" s="453"/>
      <c r="D52" s="93">
        <f>SUM(D46:D51)</f>
        <v>1891681811</v>
      </c>
      <c r="E52" s="247"/>
      <c r="F52" s="2"/>
      <c r="G52" s="2"/>
      <c r="H52" s="2"/>
      <c r="I52" s="2"/>
      <c r="J52" s="2"/>
      <c r="K52" s="2"/>
      <c r="L52" s="2"/>
    </row>
    <row r="53" spans="1:12" ht="13.5" customHeight="1">
      <c r="A53" s="114"/>
      <c r="B53" s="114"/>
      <c r="C53" s="114"/>
      <c r="D53" s="260"/>
      <c r="E53" s="260"/>
      <c r="F53" s="2"/>
      <c r="G53" s="2"/>
      <c r="H53" s="2"/>
      <c r="I53" s="2"/>
      <c r="J53" s="2"/>
      <c r="K53" s="2"/>
      <c r="L53" s="2"/>
    </row>
    <row r="54" spans="1:12" ht="13.5" customHeight="1">
      <c r="A54" s="452" t="s">
        <v>674</v>
      </c>
      <c r="B54" s="456"/>
      <c r="C54" s="456"/>
      <c r="D54" s="453"/>
      <c r="E54" s="45"/>
      <c r="F54" s="2"/>
      <c r="G54" s="2"/>
      <c r="H54" s="2"/>
      <c r="I54" s="2"/>
      <c r="J54" s="2"/>
      <c r="K54" s="2"/>
      <c r="L54" s="2"/>
    </row>
    <row r="55" spans="1:12" ht="13.5" customHeight="1">
      <c r="A55" s="470">
        <v>37</v>
      </c>
      <c r="B55" s="456"/>
      <c r="C55" s="456"/>
      <c r="D55" s="453"/>
      <c r="E55" s="45"/>
      <c r="F55" s="2"/>
      <c r="G55" s="2"/>
      <c r="H55" s="2"/>
      <c r="I55" s="2"/>
      <c r="J55" s="2"/>
      <c r="K55" s="2"/>
      <c r="L55" s="2"/>
    </row>
    <row r="56" spans="1:12" ht="13.5" customHeight="1">
      <c r="A56" s="43"/>
      <c r="B56" s="43"/>
      <c r="C56" s="43"/>
      <c r="D56" s="43"/>
      <c r="E56" s="45"/>
      <c r="F56" s="2"/>
      <c r="G56" s="2"/>
      <c r="H56" s="2"/>
      <c r="I56" s="2"/>
      <c r="J56" s="2"/>
      <c r="K56" s="2"/>
      <c r="L56" s="2"/>
    </row>
    <row r="57" spans="1:12" ht="13.5" customHeight="1">
      <c r="A57" s="472" t="s">
        <v>675</v>
      </c>
      <c r="B57" s="451"/>
      <c r="C57" s="451"/>
      <c r="D57" s="451"/>
      <c r="E57" s="5"/>
      <c r="F57" s="5"/>
      <c r="G57" s="5"/>
      <c r="H57" s="5"/>
      <c r="I57" s="5"/>
      <c r="J57" s="5"/>
      <c r="K57" s="5"/>
      <c r="L57" s="5"/>
    </row>
    <row r="58" spans="1:12" ht="13.5" customHeight="1">
      <c r="A58" s="15"/>
      <c r="B58" s="15"/>
      <c r="C58" s="15"/>
      <c r="D58" s="15"/>
      <c r="E58" s="5"/>
      <c r="F58" s="5"/>
      <c r="G58" s="5"/>
      <c r="H58" s="5"/>
      <c r="I58" s="5"/>
      <c r="J58" s="5"/>
      <c r="K58" s="5"/>
      <c r="L58" s="5"/>
    </row>
    <row r="59" spans="1:12" ht="13.5" customHeight="1">
      <c r="A59" s="504" t="s">
        <v>662</v>
      </c>
      <c r="B59" s="451"/>
      <c r="C59" s="451"/>
      <c r="D59" s="451"/>
      <c r="E59" s="451"/>
      <c r="F59" s="5"/>
      <c r="G59" s="5"/>
      <c r="H59" s="5"/>
      <c r="I59" s="5"/>
      <c r="J59" s="5"/>
      <c r="K59" s="5"/>
      <c r="L59" s="5"/>
    </row>
    <row r="60" spans="1:12" ht="14.25" customHeight="1">
      <c r="A60" s="40"/>
      <c r="B60" s="40"/>
      <c r="C60" s="40"/>
      <c r="D60" s="2"/>
      <c r="E60" s="2"/>
      <c r="F60" s="2"/>
      <c r="G60" s="2"/>
      <c r="H60" s="2"/>
      <c r="I60" s="2"/>
      <c r="J60" s="2"/>
      <c r="K60" s="2"/>
      <c r="L60" s="2"/>
    </row>
    <row r="61" spans="1:12" ht="14.25" customHeight="1">
      <c r="A61" s="474" t="s">
        <v>106</v>
      </c>
      <c r="B61" s="474" t="s">
        <v>663</v>
      </c>
      <c r="C61" s="474" t="s">
        <v>664</v>
      </c>
      <c r="D61" s="452" t="s">
        <v>90</v>
      </c>
      <c r="E61" s="453"/>
      <c r="F61" s="2"/>
      <c r="G61" s="2"/>
      <c r="H61" s="2"/>
      <c r="I61" s="2"/>
      <c r="J61" s="2"/>
      <c r="K61" s="2"/>
      <c r="L61" s="2"/>
    </row>
    <row r="62" spans="1:12" ht="13.5" customHeight="1">
      <c r="A62" s="475"/>
      <c r="B62" s="475"/>
      <c r="C62" s="475"/>
      <c r="D62" s="16" t="s">
        <v>580</v>
      </c>
      <c r="E62" s="16" t="s">
        <v>676</v>
      </c>
      <c r="F62" s="2"/>
      <c r="G62" s="2"/>
      <c r="H62" s="2"/>
      <c r="I62" s="2"/>
      <c r="J62" s="2"/>
      <c r="K62" s="2"/>
      <c r="L62" s="2"/>
    </row>
    <row r="63" spans="1:12" ht="13.5" customHeight="1">
      <c r="A63" s="100">
        <v>1</v>
      </c>
      <c r="B63" s="250">
        <v>15101</v>
      </c>
      <c r="C63" s="250" t="s">
        <v>677</v>
      </c>
      <c r="D63" s="252">
        <v>16253417</v>
      </c>
      <c r="E63" s="162" t="s">
        <v>678</v>
      </c>
      <c r="F63" s="2"/>
      <c r="G63" s="2"/>
      <c r="H63" s="2"/>
      <c r="I63" s="2"/>
      <c r="J63" s="2"/>
      <c r="K63" s="2"/>
      <c r="L63" s="2"/>
    </row>
    <row r="64" spans="1:12" ht="13.5" customHeight="1">
      <c r="A64" s="162">
        <v>2</v>
      </c>
      <c r="B64" s="162">
        <v>15101</v>
      </c>
      <c r="C64" s="162" t="s">
        <v>679</v>
      </c>
      <c r="D64" s="103">
        <v>2730293</v>
      </c>
      <c r="E64" s="162" t="s">
        <v>680</v>
      </c>
      <c r="F64" s="2"/>
      <c r="G64" s="2"/>
      <c r="H64" s="2"/>
      <c r="I64" s="2"/>
      <c r="J64" s="2"/>
      <c r="K64" s="2"/>
      <c r="L64" s="2"/>
    </row>
    <row r="65" spans="1:12" ht="13.5" customHeight="1">
      <c r="A65" s="261" t="s">
        <v>576</v>
      </c>
      <c r="B65" s="470"/>
      <c r="C65" s="453"/>
      <c r="D65" s="262"/>
      <c r="E65" s="259"/>
      <c r="F65" s="2"/>
      <c r="G65" s="2"/>
      <c r="H65" s="2"/>
      <c r="I65" s="2"/>
      <c r="J65" s="2"/>
      <c r="K65" s="2"/>
      <c r="L65" s="2"/>
    </row>
    <row r="66" spans="1:12" ht="13.5" customHeight="1">
      <c r="A66" s="487" t="s">
        <v>371</v>
      </c>
      <c r="B66" s="456"/>
      <c r="C66" s="453"/>
      <c r="D66" s="93">
        <f>SUM(D63:D64)</f>
        <v>18983710</v>
      </c>
      <c r="E66" s="247"/>
      <c r="F66" s="2"/>
      <c r="G66" s="2"/>
      <c r="H66" s="2"/>
      <c r="I66" s="2"/>
      <c r="J66" s="2"/>
      <c r="K66" s="2"/>
      <c r="L66" s="2"/>
    </row>
    <row r="67" spans="1:12" ht="13.5" customHeight="1">
      <c r="A67" s="136"/>
      <c r="B67" s="139"/>
      <c r="C67" s="139"/>
      <c r="D67" s="263"/>
      <c r="E67" s="264"/>
      <c r="F67" s="2"/>
      <c r="G67" s="2"/>
      <c r="H67" s="2"/>
      <c r="I67" s="2"/>
      <c r="J67" s="2"/>
      <c r="K67" s="2"/>
      <c r="L67" s="2"/>
    </row>
    <row r="68" spans="1:12" ht="14.25" customHeight="1">
      <c r="A68" s="452" t="s">
        <v>681</v>
      </c>
      <c r="B68" s="456"/>
      <c r="C68" s="456"/>
      <c r="D68" s="456"/>
      <c r="E68" s="453"/>
      <c r="F68" s="2"/>
      <c r="G68" s="2"/>
      <c r="H68" s="2"/>
      <c r="I68" s="2"/>
      <c r="J68" s="2"/>
      <c r="K68" s="2"/>
      <c r="L68" s="2"/>
    </row>
    <row r="69" spans="1:12" ht="14.25" customHeight="1">
      <c r="A69" s="470">
        <v>2</v>
      </c>
      <c r="B69" s="456"/>
      <c r="C69" s="456"/>
      <c r="D69" s="456"/>
      <c r="E69" s="453"/>
      <c r="F69" s="2"/>
      <c r="G69" s="2"/>
      <c r="H69" s="2"/>
      <c r="I69" s="2"/>
      <c r="J69" s="2"/>
      <c r="K69" s="2"/>
      <c r="L69" s="2"/>
    </row>
    <row r="70" spans="1:12" ht="13.5" customHeight="1">
      <c r="A70" s="2"/>
      <c r="B70" s="2"/>
      <c r="C70" s="2"/>
      <c r="D70" s="2"/>
      <c r="E70" s="2"/>
      <c r="F70" s="2"/>
      <c r="G70" s="2"/>
      <c r="H70" s="2"/>
      <c r="I70" s="2"/>
      <c r="J70" s="2"/>
      <c r="K70" s="2"/>
      <c r="L70" s="2"/>
    </row>
    <row r="71" spans="1:12" ht="13.5" customHeight="1">
      <c r="A71" s="474" t="s">
        <v>106</v>
      </c>
      <c r="B71" s="474" t="s">
        <v>663</v>
      </c>
      <c r="C71" s="474" t="s">
        <v>664</v>
      </c>
      <c r="D71" s="452" t="s">
        <v>102</v>
      </c>
      <c r="E71" s="453"/>
      <c r="F71" s="2"/>
      <c r="G71" s="2"/>
      <c r="H71" s="2"/>
      <c r="I71" s="2"/>
      <c r="J71" s="2"/>
      <c r="K71" s="2"/>
      <c r="L71" s="2"/>
    </row>
    <row r="72" spans="1:12" ht="13.5" customHeight="1">
      <c r="A72" s="475"/>
      <c r="B72" s="475"/>
      <c r="C72" s="475"/>
      <c r="D72" s="16" t="s">
        <v>580</v>
      </c>
      <c r="E72" s="16" t="s">
        <v>676</v>
      </c>
      <c r="F72" s="2"/>
      <c r="G72" s="2"/>
      <c r="H72" s="2"/>
      <c r="I72" s="2"/>
      <c r="J72" s="2"/>
      <c r="K72" s="2"/>
      <c r="L72" s="2"/>
    </row>
    <row r="73" spans="1:12" ht="13.5" customHeight="1">
      <c r="A73" s="100">
        <v>1</v>
      </c>
      <c r="B73" s="265">
        <v>15101</v>
      </c>
      <c r="C73" s="266" t="s">
        <v>682</v>
      </c>
      <c r="D73" s="252">
        <v>5427005</v>
      </c>
      <c r="E73" s="240" t="s">
        <v>683</v>
      </c>
      <c r="F73" s="2"/>
      <c r="G73" s="2"/>
      <c r="H73" s="2"/>
      <c r="I73" s="2"/>
      <c r="J73" s="2"/>
      <c r="K73" s="2"/>
      <c r="L73" s="2"/>
    </row>
    <row r="74" spans="1:12" ht="13.5" customHeight="1">
      <c r="A74" s="240">
        <v>2</v>
      </c>
      <c r="B74" s="267">
        <v>15102</v>
      </c>
      <c r="C74" s="268" t="s">
        <v>679</v>
      </c>
      <c r="D74" s="103">
        <v>4368468</v>
      </c>
      <c r="E74" s="240" t="s">
        <v>684</v>
      </c>
      <c r="F74" s="2"/>
      <c r="G74" s="2"/>
      <c r="H74" s="2"/>
      <c r="I74" s="2"/>
      <c r="J74" s="2"/>
      <c r="K74" s="2"/>
      <c r="L74" s="2"/>
    </row>
    <row r="75" spans="1:12" ht="13.5" customHeight="1">
      <c r="A75" s="269" t="s">
        <v>576</v>
      </c>
      <c r="B75" s="470"/>
      <c r="C75" s="453"/>
      <c r="D75" s="262"/>
      <c r="E75" s="270"/>
      <c r="F75" s="2"/>
      <c r="G75" s="2"/>
      <c r="H75" s="2"/>
      <c r="I75" s="2"/>
      <c r="J75" s="2"/>
      <c r="K75" s="2"/>
      <c r="L75" s="2"/>
    </row>
    <row r="76" spans="1:12" ht="13.5" customHeight="1">
      <c r="A76" s="487" t="s">
        <v>371</v>
      </c>
      <c r="B76" s="456"/>
      <c r="C76" s="453"/>
      <c r="D76" s="93">
        <f>SUM(D73:D75)</f>
        <v>9795473</v>
      </c>
      <c r="E76" s="247"/>
      <c r="F76" s="2"/>
      <c r="G76" s="2"/>
      <c r="H76" s="2"/>
      <c r="I76" s="2"/>
      <c r="J76" s="2"/>
      <c r="K76" s="2"/>
      <c r="L76" s="2"/>
    </row>
    <row r="77" spans="1:12" ht="13.5" customHeight="1">
      <c r="A77" s="136"/>
      <c r="B77" s="139"/>
      <c r="C77" s="139"/>
      <c r="D77" s="263"/>
      <c r="E77" s="264"/>
      <c r="F77" s="2"/>
      <c r="G77" s="2"/>
      <c r="H77" s="2"/>
      <c r="I77" s="2"/>
      <c r="J77" s="2"/>
      <c r="K77" s="2"/>
      <c r="L77" s="2"/>
    </row>
    <row r="78" spans="1:12" ht="13.5" customHeight="1">
      <c r="A78" s="452" t="s">
        <v>685</v>
      </c>
      <c r="B78" s="456"/>
      <c r="C78" s="456"/>
      <c r="D78" s="456"/>
      <c r="E78" s="453"/>
      <c r="F78" s="2"/>
      <c r="G78" s="2"/>
      <c r="H78" s="2"/>
      <c r="I78" s="2"/>
      <c r="J78" s="2"/>
      <c r="K78" s="2"/>
      <c r="L78" s="2"/>
    </row>
    <row r="79" spans="1:12" ht="13.5" customHeight="1">
      <c r="A79" s="470">
        <v>2</v>
      </c>
      <c r="B79" s="456"/>
      <c r="C79" s="456"/>
      <c r="D79" s="456"/>
      <c r="E79" s="453"/>
      <c r="F79" s="2"/>
      <c r="G79" s="2"/>
      <c r="H79" s="2"/>
      <c r="I79" s="2"/>
      <c r="J79" s="2"/>
      <c r="K79" s="2"/>
      <c r="L79" s="2"/>
    </row>
    <row r="80" spans="1:12" ht="13.5" customHeight="1">
      <c r="A80" s="2"/>
      <c r="B80" s="2"/>
      <c r="C80" s="2"/>
      <c r="D80" s="2"/>
      <c r="E80" s="2"/>
      <c r="F80" s="2"/>
      <c r="G80" s="2"/>
      <c r="H80" s="2"/>
      <c r="I80" s="2"/>
      <c r="J80" s="2"/>
      <c r="K80" s="2"/>
      <c r="L80" s="2"/>
    </row>
    <row r="81" spans="1:12" ht="29.25" customHeight="1">
      <c r="A81" s="513" t="s">
        <v>686</v>
      </c>
      <c r="B81" s="451"/>
      <c r="C81" s="451"/>
      <c r="D81" s="451"/>
      <c r="E81" s="451"/>
      <c r="F81" s="5"/>
      <c r="G81" s="5"/>
      <c r="H81" s="2"/>
      <c r="I81" s="2"/>
      <c r="J81" s="2"/>
      <c r="K81" s="2"/>
      <c r="L81" s="2"/>
    </row>
    <row r="82" spans="1:12" ht="13.5" customHeight="1">
      <c r="A82" s="12"/>
      <c r="B82" s="2"/>
      <c r="C82" s="2"/>
      <c r="D82" s="5"/>
      <c r="E82" s="5"/>
      <c r="F82" s="2"/>
      <c r="G82" s="2"/>
      <c r="H82" s="2"/>
      <c r="I82" s="2"/>
      <c r="J82" s="2"/>
      <c r="K82" s="2"/>
      <c r="L82" s="2"/>
    </row>
    <row r="83" spans="1:12" ht="15.75" customHeight="1">
      <c r="A83" s="474" t="s">
        <v>311</v>
      </c>
      <c r="B83" s="452" t="s">
        <v>90</v>
      </c>
      <c r="C83" s="453"/>
      <c r="D83" s="452" t="s">
        <v>102</v>
      </c>
      <c r="E83" s="453"/>
      <c r="F83" s="2"/>
      <c r="G83" s="2"/>
      <c r="H83" s="2"/>
      <c r="I83" s="2"/>
      <c r="J83" s="2"/>
      <c r="K83" s="2"/>
      <c r="L83" s="2"/>
    </row>
    <row r="84" spans="1:12" ht="14.25" customHeight="1">
      <c r="A84" s="475"/>
      <c r="B84" s="16" t="s">
        <v>687</v>
      </c>
      <c r="C84" s="16" t="s">
        <v>580</v>
      </c>
      <c r="D84" s="16" t="s">
        <v>687</v>
      </c>
      <c r="E84" s="16" t="s">
        <v>580</v>
      </c>
      <c r="F84" s="2"/>
      <c r="G84" s="2"/>
      <c r="H84" s="2"/>
      <c r="I84" s="2"/>
      <c r="J84" s="2"/>
      <c r="K84" s="2"/>
      <c r="L84" s="2"/>
    </row>
    <row r="85" spans="1:12" ht="13.5" customHeight="1">
      <c r="A85" s="100"/>
      <c r="B85" s="100"/>
      <c r="C85" s="100"/>
      <c r="D85" s="100"/>
      <c r="E85" s="100"/>
      <c r="F85" s="2"/>
      <c r="G85" s="2"/>
      <c r="H85" s="2"/>
      <c r="I85" s="2"/>
      <c r="J85" s="2"/>
      <c r="K85" s="2"/>
      <c r="L85" s="2"/>
    </row>
    <row r="86" spans="1:12" ht="13.5" customHeight="1">
      <c r="A86" s="113"/>
      <c r="B86" s="113"/>
      <c r="C86" s="113"/>
      <c r="D86" s="113"/>
      <c r="E86" s="113"/>
      <c r="F86" s="2"/>
      <c r="G86" s="2"/>
      <c r="H86" s="2"/>
      <c r="I86" s="2"/>
      <c r="J86" s="2"/>
      <c r="K86" s="2"/>
      <c r="L86" s="2"/>
    </row>
    <row r="87" spans="1:12" ht="13.5" customHeight="1">
      <c r="A87" s="115" t="s">
        <v>85</v>
      </c>
      <c r="B87" s="109"/>
      <c r="C87" s="109"/>
      <c r="D87" s="109"/>
      <c r="E87" s="109"/>
      <c r="F87" s="2"/>
      <c r="G87" s="2"/>
      <c r="H87" s="2"/>
      <c r="I87" s="2"/>
      <c r="J87" s="2"/>
      <c r="K87" s="2"/>
      <c r="L87" s="2"/>
    </row>
    <row r="88" spans="1:12" ht="13.5" customHeight="1">
      <c r="A88" s="12"/>
      <c r="B88" s="2"/>
      <c r="C88" s="2"/>
      <c r="D88" s="5"/>
      <c r="E88" s="5"/>
      <c r="F88" s="2"/>
      <c r="G88" s="2"/>
      <c r="H88" s="2"/>
      <c r="I88" s="2"/>
      <c r="J88" s="2"/>
      <c r="K88" s="2"/>
      <c r="L88" s="2"/>
    </row>
    <row r="89" spans="1:12" ht="13.5" customHeight="1">
      <c r="A89" s="450" t="s">
        <v>688</v>
      </c>
      <c r="B89" s="451"/>
      <c r="C89" s="451"/>
      <c r="D89" s="451"/>
      <c r="E89" s="5"/>
      <c r="F89" s="5"/>
      <c r="G89" s="5"/>
      <c r="H89" s="2"/>
      <c r="I89" s="2"/>
      <c r="J89" s="2"/>
      <c r="K89" s="2"/>
      <c r="L89" s="2"/>
    </row>
    <row r="90" spans="1:12" ht="13.5" customHeight="1">
      <c r="A90" s="12"/>
      <c r="B90" s="2"/>
      <c r="C90" s="2"/>
      <c r="D90" s="2"/>
      <c r="E90" s="2"/>
      <c r="F90" s="2"/>
      <c r="G90" s="2"/>
      <c r="H90" s="2"/>
      <c r="I90" s="2"/>
      <c r="J90" s="2"/>
      <c r="K90" s="2"/>
      <c r="L90" s="2"/>
    </row>
    <row r="91" spans="1:12" ht="13.5" customHeight="1">
      <c r="A91" s="474" t="s">
        <v>311</v>
      </c>
      <c r="B91" s="488" t="s">
        <v>90</v>
      </c>
      <c r="C91" s="456"/>
      <c r="D91" s="456"/>
      <c r="E91" s="456"/>
      <c r="F91" s="456"/>
      <c r="G91" s="456"/>
      <c r="H91" s="456"/>
      <c r="I91" s="456"/>
      <c r="J91" s="456"/>
      <c r="K91" s="456"/>
      <c r="L91" s="453"/>
    </row>
    <row r="92" spans="1:12" ht="13.5" hidden="1" customHeight="1">
      <c r="A92" s="508"/>
      <c r="B92" s="488" t="s">
        <v>689</v>
      </c>
      <c r="C92" s="456"/>
      <c r="D92" s="456"/>
      <c r="E92" s="456"/>
      <c r="F92" s="453"/>
      <c r="G92" s="488" t="s">
        <v>690</v>
      </c>
      <c r="H92" s="456"/>
      <c r="I92" s="456"/>
      <c r="J92" s="456"/>
      <c r="K92" s="453"/>
      <c r="L92" s="474" t="s">
        <v>108</v>
      </c>
    </row>
    <row r="93" spans="1:12" ht="13.5" customHeight="1">
      <c r="A93" s="508"/>
      <c r="B93" s="488" t="s">
        <v>689</v>
      </c>
      <c r="C93" s="456"/>
      <c r="D93" s="456"/>
      <c r="E93" s="456"/>
      <c r="F93" s="453"/>
      <c r="G93" s="488" t="s">
        <v>690</v>
      </c>
      <c r="H93" s="456"/>
      <c r="I93" s="456"/>
      <c r="J93" s="456"/>
      <c r="K93" s="453"/>
      <c r="L93" s="508"/>
    </row>
    <row r="94" spans="1:12" ht="13.5" customHeight="1">
      <c r="A94" s="475"/>
      <c r="B94" s="16" t="s">
        <v>655</v>
      </c>
      <c r="C94" s="16" t="s">
        <v>656</v>
      </c>
      <c r="D94" s="16" t="s">
        <v>691</v>
      </c>
      <c r="E94" s="16" t="s">
        <v>658</v>
      </c>
      <c r="F94" s="16" t="s">
        <v>692</v>
      </c>
      <c r="G94" s="16" t="s">
        <v>655</v>
      </c>
      <c r="H94" s="16" t="s">
        <v>656</v>
      </c>
      <c r="I94" s="16" t="s">
        <v>691</v>
      </c>
      <c r="J94" s="16" t="s">
        <v>658</v>
      </c>
      <c r="K94" s="16" t="s">
        <v>692</v>
      </c>
      <c r="L94" s="475"/>
    </row>
    <row r="95" spans="1:12" ht="13.5" customHeight="1">
      <c r="A95" s="232" t="s">
        <v>589</v>
      </c>
      <c r="B95" s="103">
        <v>59641551</v>
      </c>
      <c r="C95" s="103">
        <v>1794122902</v>
      </c>
      <c r="D95" s="103">
        <v>54672623</v>
      </c>
      <c r="E95" s="230"/>
      <c r="F95" s="230"/>
      <c r="G95" s="230"/>
      <c r="H95" s="230"/>
      <c r="I95" s="230"/>
      <c r="J95" s="230"/>
      <c r="K95" s="230"/>
      <c r="L95" s="102">
        <f t="shared" ref="L95:L108" si="4">SUM(B95:K95)</f>
        <v>1908437076</v>
      </c>
    </row>
    <row r="96" spans="1:12" ht="13.5" customHeight="1">
      <c r="A96" s="131" t="s">
        <v>693</v>
      </c>
      <c r="B96" s="103">
        <f>17731000+4914527</f>
        <v>22645527</v>
      </c>
      <c r="C96" s="103">
        <v>235837159</v>
      </c>
      <c r="D96" s="103">
        <v>1286851</v>
      </c>
      <c r="E96" s="230"/>
      <c r="F96" s="230"/>
      <c r="G96" s="230"/>
      <c r="H96" s="230"/>
      <c r="I96" s="230"/>
      <c r="J96" s="230"/>
      <c r="K96" s="230"/>
      <c r="L96" s="102">
        <f t="shared" si="4"/>
        <v>259769537</v>
      </c>
    </row>
    <row r="97" spans="1:12" ht="18.75" customHeight="1">
      <c r="A97" s="131" t="s">
        <v>694</v>
      </c>
      <c r="B97" s="103">
        <v>11840738</v>
      </c>
      <c r="C97" s="102"/>
      <c r="D97" s="102"/>
      <c r="E97" s="230"/>
      <c r="F97" s="230"/>
      <c r="G97" s="230"/>
      <c r="H97" s="230"/>
      <c r="I97" s="230"/>
      <c r="J97" s="230"/>
      <c r="K97" s="230"/>
      <c r="L97" s="102">
        <f t="shared" si="4"/>
        <v>11840738</v>
      </c>
    </row>
    <row r="98" spans="1:12" ht="13.5" customHeight="1">
      <c r="A98" s="112" t="s">
        <v>592</v>
      </c>
      <c r="B98" s="106"/>
      <c r="C98" s="106"/>
      <c r="D98" s="106"/>
      <c r="E98" s="231"/>
      <c r="F98" s="231"/>
      <c r="G98" s="231"/>
      <c r="H98" s="231"/>
      <c r="I98" s="231"/>
      <c r="J98" s="231"/>
      <c r="K98" s="231"/>
      <c r="L98" s="106">
        <f t="shared" si="4"/>
        <v>0</v>
      </c>
    </row>
    <row r="99" spans="1:12" ht="13.5" customHeight="1">
      <c r="A99" s="115" t="s">
        <v>695</v>
      </c>
      <c r="B99" s="271">
        <f t="shared" ref="B99:K99" si="5">B95+B96-B97-B98</f>
        <v>70446340</v>
      </c>
      <c r="C99" s="271">
        <f t="shared" si="5"/>
        <v>2029960061</v>
      </c>
      <c r="D99" s="271">
        <f t="shared" si="5"/>
        <v>55959474</v>
      </c>
      <c r="E99" s="220">
        <f t="shared" si="5"/>
        <v>0</v>
      </c>
      <c r="F99" s="220">
        <f t="shared" si="5"/>
        <v>0</v>
      </c>
      <c r="G99" s="220">
        <f t="shared" si="5"/>
        <v>0</v>
      </c>
      <c r="H99" s="220">
        <f t="shared" si="5"/>
        <v>0</v>
      </c>
      <c r="I99" s="220">
        <f t="shared" si="5"/>
        <v>0</v>
      </c>
      <c r="J99" s="220">
        <f t="shared" si="5"/>
        <v>0</v>
      </c>
      <c r="K99" s="220">
        <f t="shared" si="5"/>
        <v>0</v>
      </c>
      <c r="L99" s="271">
        <f t="shared" si="4"/>
        <v>2156365875</v>
      </c>
    </row>
    <row r="100" spans="1:12" ht="13.5" customHeight="1">
      <c r="A100" s="131" t="s">
        <v>696</v>
      </c>
      <c r="B100" s="103">
        <v>6959792</v>
      </c>
      <c r="C100" s="102"/>
      <c r="D100" s="102"/>
      <c r="E100" s="230"/>
      <c r="F100" s="230"/>
      <c r="G100" s="230"/>
      <c r="H100" s="230"/>
      <c r="I100" s="230"/>
      <c r="J100" s="230"/>
      <c r="K100" s="230"/>
      <c r="L100" s="102">
        <f t="shared" si="4"/>
        <v>6959792</v>
      </c>
    </row>
    <row r="101" spans="1:12" ht="13.5" customHeight="1">
      <c r="A101" s="206" t="s">
        <v>697</v>
      </c>
      <c r="B101" s="103">
        <v>8050236</v>
      </c>
      <c r="C101" s="102"/>
      <c r="D101" s="102"/>
      <c r="E101" s="230"/>
      <c r="F101" s="230"/>
      <c r="G101" s="230"/>
      <c r="H101" s="230"/>
      <c r="I101" s="230"/>
      <c r="J101" s="230"/>
      <c r="K101" s="230"/>
      <c r="L101" s="102">
        <f t="shared" si="4"/>
        <v>8050236</v>
      </c>
    </row>
    <row r="102" spans="1:12" ht="13.5" customHeight="1">
      <c r="A102" s="112" t="s">
        <v>592</v>
      </c>
      <c r="B102" s="272">
        <v>11840738</v>
      </c>
      <c r="C102" s="106"/>
      <c r="D102" s="106"/>
      <c r="E102" s="231"/>
      <c r="F102" s="231"/>
      <c r="G102" s="231"/>
      <c r="H102" s="231"/>
      <c r="I102" s="231"/>
      <c r="J102" s="231"/>
      <c r="K102" s="231"/>
      <c r="L102" s="106">
        <f t="shared" si="4"/>
        <v>11840738</v>
      </c>
    </row>
    <row r="103" spans="1:12" ht="13.5" customHeight="1">
      <c r="A103" s="115" t="s">
        <v>698</v>
      </c>
      <c r="B103" s="271">
        <f>B100+B101-B102</f>
        <v>3169290</v>
      </c>
      <c r="C103" s="271"/>
      <c r="D103" s="271"/>
      <c r="E103" s="220"/>
      <c r="F103" s="220"/>
      <c r="G103" s="220"/>
      <c r="H103" s="220"/>
      <c r="I103" s="220"/>
      <c r="J103" s="220"/>
      <c r="K103" s="220"/>
      <c r="L103" s="271">
        <f t="shared" si="4"/>
        <v>3169290</v>
      </c>
    </row>
    <row r="104" spans="1:12" ht="13.5" customHeight="1">
      <c r="A104" s="131" t="s">
        <v>607</v>
      </c>
      <c r="B104" s="102"/>
      <c r="C104" s="102"/>
      <c r="D104" s="102"/>
      <c r="E104" s="230"/>
      <c r="F104" s="230"/>
      <c r="G104" s="230"/>
      <c r="H104" s="230"/>
      <c r="I104" s="230"/>
      <c r="J104" s="230"/>
      <c r="K104" s="230"/>
      <c r="L104" s="102">
        <f t="shared" si="4"/>
        <v>0</v>
      </c>
    </row>
    <row r="105" spans="1:12" ht="13.5" customHeight="1">
      <c r="A105" s="131" t="s">
        <v>608</v>
      </c>
      <c r="B105" s="102"/>
      <c r="C105" s="102"/>
      <c r="D105" s="102"/>
      <c r="E105" s="230"/>
      <c r="F105" s="230"/>
      <c r="G105" s="230"/>
      <c r="H105" s="230"/>
      <c r="I105" s="230"/>
      <c r="J105" s="230"/>
      <c r="K105" s="230"/>
      <c r="L105" s="102">
        <f t="shared" si="4"/>
        <v>0</v>
      </c>
    </row>
    <row r="106" spans="1:12" ht="13.5" customHeight="1">
      <c r="A106" s="112" t="s">
        <v>592</v>
      </c>
      <c r="B106" s="106"/>
      <c r="C106" s="106"/>
      <c r="D106" s="106"/>
      <c r="E106" s="231"/>
      <c r="F106" s="231"/>
      <c r="G106" s="231"/>
      <c r="H106" s="231"/>
      <c r="I106" s="231"/>
      <c r="J106" s="231"/>
      <c r="K106" s="231"/>
      <c r="L106" s="106">
        <f t="shared" si="4"/>
        <v>0</v>
      </c>
    </row>
    <row r="107" spans="1:12" ht="13.5" customHeight="1">
      <c r="A107" s="235" t="s">
        <v>600</v>
      </c>
      <c r="B107" s="273"/>
      <c r="C107" s="273"/>
      <c r="D107" s="273"/>
      <c r="E107" s="236"/>
      <c r="F107" s="236"/>
      <c r="G107" s="236"/>
      <c r="H107" s="236"/>
      <c r="I107" s="236"/>
      <c r="J107" s="236"/>
      <c r="K107" s="236"/>
      <c r="L107" s="273">
        <f t="shared" si="4"/>
        <v>0</v>
      </c>
    </row>
    <row r="108" spans="1:12" ht="13.5" customHeight="1">
      <c r="A108" s="115" t="s">
        <v>699</v>
      </c>
      <c r="B108" s="271">
        <f t="shared" ref="B108:D108" si="6">B99-B103</f>
        <v>67277050</v>
      </c>
      <c r="C108" s="271">
        <f t="shared" si="6"/>
        <v>2029960061</v>
      </c>
      <c r="D108" s="271">
        <f t="shared" si="6"/>
        <v>55959474</v>
      </c>
      <c r="E108" s="220"/>
      <c r="F108" s="220"/>
      <c r="G108" s="220"/>
      <c r="H108" s="220"/>
      <c r="I108" s="220"/>
      <c r="J108" s="220"/>
      <c r="K108" s="220"/>
      <c r="L108" s="271">
        <f t="shared" si="4"/>
        <v>2153196585</v>
      </c>
    </row>
    <row r="109" spans="1:12" ht="13.5" customHeight="1">
      <c r="A109" s="12"/>
      <c r="B109" s="2"/>
      <c r="C109" s="2"/>
      <c r="D109" s="2"/>
      <c r="E109" s="2"/>
      <c r="F109" s="2"/>
      <c r="G109" s="2"/>
      <c r="H109" s="2"/>
      <c r="I109" s="2"/>
      <c r="J109" s="2"/>
      <c r="K109" s="2"/>
      <c r="L109" s="2"/>
    </row>
    <row r="110" spans="1:12" ht="13.5" customHeight="1">
      <c r="A110" s="474" t="s">
        <v>311</v>
      </c>
      <c r="B110" s="488" t="s">
        <v>102</v>
      </c>
      <c r="C110" s="456"/>
      <c r="D110" s="456"/>
      <c r="E110" s="456"/>
      <c r="F110" s="456"/>
      <c r="G110" s="456"/>
      <c r="H110" s="456"/>
      <c r="I110" s="456"/>
      <c r="J110" s="456"/>
      <c r="K110" s="456"/>
      <c r="L110" s="453"/>
    </row>
    <row r="111" spans="1:12" ht="13.5" customHeight="1">
      <c r="A111" s="508"/>
      <c r="B111" s="488" t="s">
        <v>689</v>
      </c>
      <c r="C111" s="456"/>
      <c r="D111" s="456"/>
      <c r="E111" s="456"/>
      <c r="F111" s="453"/>
      <c r="G111" s="488" t="s">
        <v>690</v>
      </c>
      <c r="H111" s="456"/>
      <c r="I111" s="456"/>
      <c r="J111" s="456"/>
      <c r="K111" s="453"/>
      <c r="L111" s="474" t="s">
        <v>108</v>
      </c>
    </row>
    <row r="112" spans="1:12" ht="13.5" customHeight="1">
      <c r="A112" s="475"/>
      <c r="B112" s="16" t="s">
        <v>655</v>
      </c>
      <c r="C112" s="16" t="s">
        <v>656</v>
      </c>
      <c r="D112" s="16" t="s">
        <v>691</v>
      </c>
      <c r="E112" s="16" t="s">
        <v>658</v>
      </c>
      <c r="F112" s="16" t="s">
        <v>692</v>
      </c>
      <c r="G112" s="16" t="s">
        <v>655</v>
      </c>
      <c r="H112" s="16" t="s">
        <v>656</v>
      </c>
      <c r="I112" s="16" t="s">
        <v>691</v>
      </c>
      <c r="J112" s="16" t="s">
        <v>658</v>
      </c>
      <c r="K112" s="16" t="s">
        <v>692</v>
      </c>
      <c r="L112" s="475"/>
    </row>
    <row r="113" spans="1:12" ht="13.5" customHeight="1">
      <c r="A113" s="232" t="s">
        <v>602</v>
      </c>
      <c r="B113" s="274">
        <v>59641551</v>
      </c>
      <c r="C113" s="275">
        <v>1726436371</v>
      </c>
      <c r="D113" s="275">
        <v>54672623</v>
      </c>
      <c r="E113" s="230"/>
      <c r="F113" s="230"/>
      <c r="G113" s="230"/>
      <c r="H113" s="230"/>
      <c r="I113" s="230"/>
      <c r="J113" s="230"/>
      <c r="K113" s="230"/>
      <c r="L113" s="102">
        <f t="shared" ref="L113:L126" si="7">SUM(B113:K113)</f>
        <v>1840750545</v>
      </c>
    </row>
    <row r="114" spans="1:12" ht="13.5" customHeight="1">
      <c r="A114" s="131" t="s">
        <v>693</v>
      </c>
      <c r="B114" s="276"/>
      <c r="C114" s="277">
        <v>67686531</v>
      </c>
      <c r="D114" s="276"/>
      <c r="E114" s="230"/>
      <c r="F114" s="230"/>
      <c r="G114" s="230"/>
      <c r="H114" s="230"/>
      <c r="I114" s="230"/>
      <c r="J114" s="230"/>
      <c r="K114" s="230"/>
      <c r="L114" s="102">
        <f t="shared" si="7"/>
        <v>67686531</v>
      </c>
    </row>
    <row r="115" spans="1:12" ht="13.5" customHeight="1">
      <c r="A115" s="131" t="s">
        <v>694</v>
      </c>
      <c r="B115" s="102"/>
      <c r="C115" s="102"/>
      <c r="D115" s="102"/>
      <c r="E115" s="230"/>
      <c r="F115" s="230"/>
      <c r="G115" s="230"/>
      <c r="H115" s="230"/>
      <c r="I115" s="230"/>
      <c r="J115" s="230"/>
      <c r="K115" s="230"/>
      <c r="L115" s="102">
        <f t="shared" si="7"/>
        <v>0</v>
      </c>
    </row>
    <row r="116" spans="1:12" ht="13.5" customHeight="1">
      <c r="A116" s="112" t="s">
        <v>592</v>
      </c>
      <c r="B116" s="106"/>
      <c r="C116" s="106"/>
      <c r="D116" s="106"/>
      <c r="E116" s="231"/>
      <c r="F116" s="231"/>
      <c r="G116" s="231"/>
      <c r="H116" s="231"/>
      <c r="I116" s="231"/>
      <c r="J116" s="231"/>
      <c r="K116" s="231"/>
      <c r="L116" s="106">
        <f t="shared" si="7"/>
        <v>0</v>
      </c>
    </row>
    <row r="117" spans="1:12" ht="13.5" customHeight="1">
      <c r="A117" s="115" t="s">
        <v>700</v>
      </c>
      <c r="B117" s="271">
        <f t="shared" ref="B117:D117" si="8">SUM(B113:B116)</f>
        <v>59641551</v>
      </c>
      <c r="C117" s="271">
        <f t="shared" si="8"/>
        <v>1794122902</v>
      </c>
      <c r="D117" s="271">
        <f t="shared" si="8"/>
        <v>54672623</v>
      </c>
      <c r="E117" s="220"/>
      <c r="F117" s="220"/>
      <c r="G117" s="220"/>
      <c r="H117" s="220"/>
      <c r="I117" s="220"/>
      <c r="J117" s="220"/>
      <c r="K117" s="220"/>
      <c r="L117" s="271">
        <f t="shared" si="7"/>
        <v>1908437076</v>
      </c>
    </row>
    <row r="118" spans="1:12" ht="13.5" customHeight="1">
      <c r="A118" s="131" t="s">
        <v>696</v>
      </c>
      <c r="B118" s="275">
        <v>-493364</v>
      </c>
      <c r="C118" s="102"/>
      <c r="D118" s="102"/>
      <c r="E118" s="218"/>
      <c r="F118" s="230"/>
      <c r="G118" s="230"/>
      <c r="H118" s="230"/>
      <c r="I118" s="230"/>
      <c r="J118" s="230"/>
      <c r="K118" s="230"/>
      <c r="L118" s="102">
        <f t="shared" si="7"/>
        <v>-493364</v>
      </c>
    </row>
    <row r="119" spans="1:12" ht="13.5" customHeight="1">
      <c r="A119" s="206" t="s">
        <v>697</v>
      </c>
      <c r="B119" s="277">
        <v>-6466428</v>
      </c>
      <c r="C119" s="102"/>
      <c r="D119" s="102"/>
      <c r="E119" s="230"/>
      <c r="F119" s="230"/>
      <c r="G119" s="230"/>
      <c r="H119" s="230"/>
      <c r="I119" s="230"/>
      <c r="J119" s="230"/>
      <c r="K119" s="230"/>
      <c r="L119" s="102">
        <f t="shared" si="7"/>
        <v>-6466428</v>
      </c>
    </row>
    <row r="120" spans="1:12" ht="13.5" customHeight="1">
      <c r="A120" s="112" t="s">
        <v>592</v>
      </c>
      <c r="B120" s="106"/>
      <c r="C120" s="106"/>
      <c r="D120" s="106"/>
      <c r="E120" s="231"/>
      <c r="F120" s="231"/>
      <c r="G120" s="231"/>
      <c r="H120" s="231"/>
      <c r="I120" s="231"/>
      <c r="J120" s="231"/>
      <c r="K120" s="231"/>
      <c r="L120" s="106">
        <f t="shared" si="7"/>
        <v>0</v>
      </c>
    </row>
    <row r="121" spans="1:12" ht="13.5" customHeight="1">
      <c r="A121" s="115" t="s">
        <v>698</v>
      </c>
      <c r="B121" s="271">
        <f t="shared" ref="B121:D121" si="9">B118+B119</f>
        <v>-6959792</v>
      </c>
      <c r="C121" s="271">
        <f t="shared" si="9"/>
        <v>0</v>
      </c>
      <c r="D121" s="271">
        <f t="shared" si="9"/>
        <v>0</v>
      </c>
      <c r="E121" s="220"/>
      <c r="F121" s="220"/>
      <c r="G121" s="220"/>
      <c r="H121" s="220"/>
      <c r="I121" s="220"/>
      <c r="J121" s="220"/>
      <c r="K121" s="220"/>
      <c r="L121" s="271">
        <f t="shared" si="7"/>
        <v>-6959792</v>
      </c>
    </row>
    <row r="122" spans="1:12" ht="13.5" customHeight="1">
      <c r="A122" s="131" t="s">
        <v>607</v>
      </c>
      <c r="B122" s="102"/>
      <c r="C122" s="102"/>
      <c r="D122" s="102"/>
      <c r="E122" s="230"/>
      <c r="F122" s="230"/>
      <c r="G122" s="230"/>
      <c r="H122" s="230"/>
      <c r="I122" s="230"/>
      <c r="J122" s="230"/>
      <c r="K122" s="230"/>
      <c r="L122" s="102">
        <f t="shared" si="7"/>
        <v>0</v>
      </c>
    </row>
    <row r="123" spans="1:12" ht="13.5" customHeight="1">
      <c r="A123" s="131" t="s">
        <v>608</v>
      </c>
      <c r="B123" s="102"/>
      <c r="C123" s="102"/>
      <c r="D123" s="102"/>
      <c r="E123" s="230"/>
      <c r="F123" s="230"/>
      <c r="G123" s="230"/>
      <c r="H123" s="230"/>
      <c r="I123" s="230"/>
      <c r="J123" s="230"/>
      <c r="K123" s="230"/>
      <c r="L123" s="102">
        <f t="shared" si="7"/>
        <v>0</v>
      </c>
    </row>
    <row r="124" spans="1:12" ht="13.5" customHeight="1">
      <c r="A124" s="112" t="s">
        <v>592</v>
      </c>
      <c r="B124" s="106"/>
      <c r="C124" s="106"/>
      <c r="D124" s="106"/>
      <c r="E124" s="231"/>
      <c r="F124" s="231"/>
      <c r="G124" s="231"/>
      <c r="H124" s="231"/>
      <c r="I124" s="231"/>
      <c r="J124" s="231"/>
      <c r="K124" s="231"/>
      <c r="L124" s="106">
        <f t="shared" si="7"/>
        <v>0</v>
      </c>
    </row>
    <row r="125" spans="1:12" ht="13.5" customHeight="1">
      <c r="A125" s="235" t="s">
        <v>600</v>
      </c>
      <c r="B125" s="273"/>
      <c r="C125" s="273"/>
      <c r="D125" s="273"/>
      <c r="E125" s="236"/>
      <c r="F125" s="236"/>
      <c r="G125" s="236"/>
      <c r="H125" s="236"/>
      <c r="I125" s="236"/>
      <c r="J125" s="236"/>
      <c r="K125" s="236"/>
      <c r="L125" s="273">
        <f t="shared" si="7"/>
        <v>0</v>
      </c>
    </row>
    <row r="126" spans="1:12" ht="13.5" customHeight="1">
      <c r="A126" s="115" t="s">
        <v>701</v>
      </c>
      <c r="B126" s="271">
        <f t="shared" ref="B126:D126" si="10">B117+B121</f>
        <v>52681759</v>
      </c>
      <c r="C126" s="271">
        <f t="shared" si="10"/>
        <v>1794122902</v>
      </c>
      <c r="D126" s="271">
        <f t="shared" si="10"/>
        <v>54672623</v>
      </c>
      <c r="E126" s="220"/>
      <c r="F126" s="220"/>
      <c r="G126" s="220"/>
      <c r="H126" s="220"/>
      <c r="I126" s="220"/>
      <c r="J126" s="220"/>
      <c r="K126" s="220"/>
      <c r="L126" s="271">
        <f t="shared" si="7"/>
        <v>1901477284</v>
      </c>
    </row>
    <row r="127" spans="1:12" ht="13.5" customHeight="1">
      <c r="A127" s="12"/>
      <c r="B127" s="2"/>
      <c r="C127" s="2"/>
      <c r="D127" s="2"/>
      <c r="E127" s="2"/>
      <c r="F127" s="2"/>
      <c r="G127" s="2"/>
      <c r="H127" s="2"/>
      <c r="I127" s="2"/>
      <c r="J127" s="2"/>
      <c r="K127" s="2"/>
      <c r="L127" s="2"/>
    </row>
    <row r="128" spans="1:12" ht="13.5" customHeight="1">
      <c r="A128" s="450" t="s">
        <v>702</v>
      </c>
      <c r="B128" s="451"/>
      <c r="C128" s="451"/>
      <c r="D128" s="5"/>
      <c r="E128" s="5"/>
      <c r="F128" s="5"/>
      <c r="G128" s="5"/>
      <c r="H128" s="5"/>
      <c r="I128" s="5"/>
      <c r="J128" s="2"/>
      <c r="K128" s="2"/>
      <c r="L128" s="2"/>
    </row>
    <row r="129" spans="1:12" ht="13.5" customHeight="1">
      <c r="A129" s="12"/>
      <c r="B129" s="2"/>
      <c r="C129" s="2"/>
      <c r="D129" s="2"/>
      <c r="E129" s="2"/>
      <c r="F129" s="2"/>
      <c r="G129" s="2"/>
      <c r="H129" s="2"/>
      <c r="I129" s="2"/>
      <c r="J129" s="2"/>
      <c r="K129" s="2"/>
      <c r="L129" s="2"/>
    </row>
    <row r="130" spans="1:12" ht="14.25" customHeight="1">
      <c r="A130" s="474" t="s">
        <v>311</v>
      </c>
      <c r="B130" s="452" t="s">
        <v>90</v>
      </c>
      <c r="C130" s="453"/>
      <c r="D130" s="488" t="s">
        <v>102</v>
      </c>
      <c r="E130" s="453"/>
      <c r="F130" s="2"/>
      <c r="G130" s="2"/>
      <c r="H130" s="2"/>
      <c r="I130" s="2"/>
      <c r="J130" s="2"/>
      <c r="K130" s="2"/>
      <c r="L130" s="2"/>
    </row>
    <row r="131" spans="1:12" ht="13.5" customHeight="1">
      <c r="A131" s="475"/>
      <c r="B131" s="16" t="s">
        <v>611</v>
      </c>
      <c r="C131" s="16" t="s">
        <v>580</v>
      </c>
      <c r="D131" s="116" t="s">
        <v>703</v>
      </c>
      <c r="E131" s="116" t="s">
        <v>704</v>
      </c>
      <c r="F131" s="2"/>
      <c r="G131" s="2"/>
      <c r="H131" s="2"/>
      <c r="I131" s="2"/>
      <c r="J131" s="2"/>
      <c r="K131" s="2"/>
      <c r="L131" s="2"/>
    </row>
    <row r="132" spans="1:12" ht="43.5" customHeight="1">
      <c r="A132" s="101" t="s">
        <v>705</v>
      </c>
      <c r="B132" s="111"/>
      <c r="C132" s="111"/>
      <c r="D132" s="118"/>
      <c r="E132" s="118"/>
      <c r="F132" s="2"/>
      <c r="G132" s="2"/>
      <c r="H132" s="2"/>
      <c r="I132" s="2"/>
      <c r="J132" s="2"/>
      <c r="K132" s="2"/>
      <c r="L132" s="2"/>
    </row>
    <row r="133" spans="1:12" ht="43.5" customHeight="1">
      <c r="A133" s="101" t="s">
        <v>706</v>
      </c>
      <c r="B133" s="111"/>
      <c r="C133" s="111"/>
      <c r="D133" s="118"/>
      <c r="E133" s="118"/>
      <c r="F133" s="2"/>
      <c r="G133" s="2"/>
      <c r="H133" s="2"/>
      <c r="I133" s="2"/>
      <c r="J133" s="2"/>
      <c r="K133" s="2"/>
      <c r="L133" s="2"/>
    </row>
    <row r="134" spans="1:12" ht="43.5" customHeight="1">
      <c r="A134" s="112" t="s">
        <v>707</v>
      </c>
      <c r="B134" s="113"/>
      <c r="C134" s="113"/>
      <c r="D134" s="118"/>
      <c r="E134" s="118"/>
      <c r="F134" s="2"/>
      <c r="G134" s="2"/>
      <c r="H134" s="2"/>
      <c r="I134" s="2"/>
      <c r="J134" s="2"/>
      <c r="K134" s="2"/>
      <c r="L134" s="2"/>
    </row>
    <row r="135" spans="1:12" ht="13.5" customHeight="1">
      <c r="A135" s="115" t="s">
        <v>85</v>
      </c>
      <c r="B135" s="109"/>
      <c r="C135" s="109"/>
      <c r="D135" s="138"/>
      <c r="E135" s="138"/>
      <c r="F135" s="2"/>
      <c r="G135" s="2"/>
      <c r="H135" s="2"/>
      <c r="I135" s="2"/>
      <c r="J135" s="2"/>
      <c r="K135" s="2"/>
      <c r="L135" s="2"/>
    </row>
    <row r="136" spans="1:12" ht="13.5" customHeight="1">
      <c r="A136" s="2"/>
      <c r="B136" s="2"/>
      <c r="C136" s="2"/>
      <c r="D136" s="2"/>
      <c r="E136" s="2"/>
      <c r="F136" s="2"/>
      <c r="G136" s="2"/>
      <c r="H136" s="2"/>
      <c r="I136" s="2"/>
      <c r="J136" s="2"/>
      <c r="K136" s="2"/>
      <c r="L136" s="2"/>
    </row>
    <row r="137" spans="1:12" ht="13.5" customHeight="1">
      <c r="A137" s="488" t="s">
        <v>708</v>
      </c>
      <c r="B137" s="456"/>
      <c r="C137" s="456"/>
      <c r="D137" s="456"/>
      <c r="E137" s="453"/>
      <c r="F137" s="2"/>
      <c r="G137" s="2"/>
      <c r="H137" s="2"/>
      <c r="I137" s="2"/>
      <c r="J137" s="2"/>
      <c r="K137" s="2"/>
      <c r="L137" s="2"/>
    </row>
    <row r="138" spans="1:12" ht="13.5" customHeight="1">
      <c r="A138" s="465"/>
      <c r="B138" s="456"/>
      <c r="C138" s="456"/>
      <c r="D138" s="456"/>
      <c r="E138" s="453"/>
      <c r="F138" s="2"/>
      <c r="G138" s="2"/>
      <c r="H138" s="2"/>
      <c r="I138" s="2"/>
      <c r="J138" s="2"/>
      <c r="K138" s="2"/>
      <c r="L138" s="2"/>
    </row>
    <row r="139" spans="1:12" ht="13.5" customHeight="1">
      <c r="A139" s="2"/>
      <c r="B139" s="2"/>
      <c r="C139" s="2"/>
      <c r="D139" s="2"/>
      <c r="E139" s="2"/>
      <c r="F139" s="2"/>
      <c r="G139" s="2"/>
      <c r="H139" s="2"/>
      <c r="I139" s="2"/>
      <c r="J139" s="2"/>
      <c r="K139" s="2"/>
      <c r="L139" s="2"/>
    </row>
    <row r="140" spans="1:12" ht="13.5" customHeight="1">
      <c r="A140" s="450" t="s">
        <v>709</v>
      </c>
      <c r="B140" s="451"/>
      <c r="C140" s="2"/>
      <c r="D140" s="2"/>
      <c r="E140" s="2"/>
      <c r="F140" s="2"/>
      <c r="G140" s="2"/>
      <c r="H140" s="2"/>
      <c r="I140" s="2"/>
      <c r="J140" s="2"/>
      <c r="K140" s="2"/>
      <c r="L140" s="2"/>
    </row>
    <row r="141" spans="1:12" ht="14.25" customHeight="1">
      <c r="A141" s="125"/>
      <c r="B141" s="125"/>
      <c r="C141" s="125"/>
      <c r="D141" s="2"/>
      <c r="E141" s="2"/>
      <c r="F141" s="2"/>
      <c r="G141" s="2"/>
      <c r="H141" s="2"/>
      <c r="I141" s="2"/>
      <c r="J141" s="2"/>
      <c r="K141" s="2"/>
      <c r="L141" s="2"/>
    </row>
    <row r="142" spans="1:12" ht="84" customHeight="1">
      <c r="A142" s="465" t="s">
        <v>710</v>
      </c>
      <c r="B142" s="456"/>
      <c r="C142" s="456"/>
      <c r="D142" s="456"/>
      <c r="E142" s="453"/>
      <c r="F142" s="2"/>
      <c r="G142" s="2"/>
      <c r="H142" s="2"/>
      <c r="I142" s="2"/>
      <c r="J142" s="2"/>
      <c r="K142" s="2"/>
      <c r="L142" s="2"/>
    </row>
  </sheetData>
  <mergeCells count="68">
    <mergeCell ref="B61:B62"/>
    <mergeCell ref="C61:C62"/>
    <mergeCell ref="B65:C65"/>
    <mergeCell ref="A66:C66"/>
    <mergeCell ref="A68:E68"/>
    <mergeCell ref="A1:E1"/>
    <mergeCell ref="A3:E3"/>
    <mergeCell ref="A5:B5"/>
    <mergeCell ref="C5:F5"/>
    <mergeCell ref="A15:B15"/>
    <mergeCell ref="C15:F15"/>
    <mergeCell ref="A25:C25"/>
    <mergeCell ref="A27:C27"/>
    <mergeCell ref="A29:E29"/>
    <mergeCell ref="A31:A32"/>
    <mergeCell ref="B31:B32"/>
    <mergeCell ref="C31:C32"/>
    <mergeCell ref="D31:E31"/>
    <mergeCell ref="A38:C38"/>
    <mergeCell ref="A39:C39"/>
    <mergeCell ref="A41:D41"/>
    <mergeCell ref="A42:D42"/>
    <mergeCell ref="A44:A45"/>
    <mergeCell ref="B44:B45"/>
    <mergeCell ref="C44:C45"/>
    <mergeCell ref="D44:E44"/>
    <mergeCell ref="A51:C51"/>
    <mergeCell ref="A52:C52"/>
    <mergeCell ref="A54:D54"/>
    <mergeCell ref="A55:D55"/>
    <mergeCell ref="A57:D57"/>
    <mergeCell ref="A59:E59"/>
    <mergeCell ref="A61:A62"/>
    <mergeCell ref="D61:E61"/>
    <mergeCell ref="G92:K92"/>
    <mergeCell ref="L92:L94"/>
    <mergeCell ref="G93:K93"/>
    <mergeCell ref="B75:C75"/>
    <mergeCell ref="A76:C76"/>
    <mergeCell ref="A78:E78"/>
    <mergeCell ref="A79:E79"/>
    <mergeCell ref="A81:E81"/>
    <mergeCell ref="A69:E69"/>
    <mergeCell ref="A71:A72"/>
    <mergeCell ref="D71:E71"/>
    <mergeCell ref="B71:B72"/>
    <mergeCell ref="C71:C72"/>
    <mergeCell ref="A83:A84"/>
    <mergeCell ref="B83:C83"/>
    <mergeCell ref="D83:E83"/>
    <mergeCell ref="A89:D89"/>
    <mergeCell ref="A91:A94"/>
    <mergeCell ref="B91:L91"/>
    <mergeCell ref="B92:F92"/>
    <mergeCell ref="B93:F93"/>
    <mergeCell ref="A140:B140"/>
    <mergeCell ref="A142:E142"/>
    <mergeCell ref="A110:A112"/>
    <mergeCell ref="A128:C128"/>
    <mergeCell ref="A130:A131"/>
    <mergeCell ref="B130:C130"/>
    <mergeCell ref="D130:E130"/>
    <mergeCell ref="A137:E137"/>
    <mergeCell ref="A138:E138"/>
    <mergeCell ref="B110:L110"/>
    <mergeCell ref="B111:F111"/>
    <mergeCell ref="G111:K111"/>
    <mergeCell ref="L111:L112"/>
  </mergeCells>
  <pageMargins left="0.25" right="0.25" top="0.75" bottom="0.75" header="0" footer="0"/>
  <pageSetup paperSize="9" fitToHeight="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2"/>
  <sheetViews>
    <sheetView showGridLines="0" workbookViewId="0">
      <selection activeCell="E20" sqref="E20"/>
    </sheetView>
  </sheetViews>
  <sheetFormatPr baseColWidth="10" defaultColWidth="14.42578125" defaultRowHeight="15" customHeight="1"/>
  <cols>
    <col min="1" max="1" width="13.5703125" customWidth="1"/>
    <col min="2" max="2" width="18.42578125" customWidth="1"/>
    <col min="3" max="3" width="17" customWidth="1"/>
    <col min="4" max="4" width="13.42578125" customWidth="1"/>
  </cols>
  <sheetData>
    <row r="1" spans="1:4" ht="13.5" customHeight="1">
      <c r="A1" s="450" t="s">
        <v>711</v>
      </c>
      <c r="B1" s="451"/>
      <c r="C1" s="5"/>
      <c r="D1" s="5"/>
    </row>
    <row r="2" spans="1:4" ht="13.5" customHeight="1">
      <c r="A2" s="11"/>
      <c r="B2" s="2"/>
      <c r="C2" s="2"/>
      <c r="D2" s="2"/>
    </row>
    <row r="3" spans="1:4" ht="13.5" customHeight="1">
      <c r="A3" s="5" t="s">
        <v>712</v>
      </c>
      <c r="B3" s="5"/>
      <c r="C3" s="5"/>
      <c r="D3" s="5"/>
    </row>
    <row r="4" spans="1:4" ht="13.5" customHeight="1">
      <c r="A4" s="40"/>
      <c r="B4" s="40"/>
      <c r="C4" s="2"/>
      <c r="D4" s="2"/>
    </row>
    <row r="5" spans="1:4" ht="13.5" customHeight="1">
      <c r="A5" s="16" t="s">
        <v>75</v>
      </c>
      <c r="B5" s="16" t="s">
        <v>264</v>
      </c>
      <c r="C5" s="16" t="s">
        <v>90</v>
      </c>
      <c r="D5" s="16" t="s">
        <v>102</v>
      </c>
    </row>
    <row r="6" spans="1:4" ht="18" customHeight="1">
      <c r="A6" s="133">
        <v>15401</v>
      </c>
      <c r="B6" s="131" t="s">
        <v>713</v>
      </c>
      <c r="C6" s="108"/>
      <c r="D6" s="108"/>
    </row>
    <row r="7" spans="1:4" ht="18" customHeight="1">
      <c r="A7" s="133">
        <v>15402</v>
      </c>
      <c r="B7" s="131" t="s">
        <v>714</v>
      </c>
      <c r="C7" s="108"/>
      <c r="D7" s="108"/>
    </row>
    <row r="8" spans="1:4" ht="13.5" customHeight="1">
      <c r="A8" s="487" t="s">
        <v>85</v>
      </c>
      <c r="B8" s="453"/>
      <c r="C8" s="278"/>
      <c r="D8" s="278"/>
    </row>
    <row r="9" spans="1:4" ht="13.5" customHeight="1">
      <c r="A9" s="12"/>
      <c r="B9" s="2"/>
      <c r="C9" s="2"/>
      <c r="D9" s="2"/>
    </row>
    <row r="10" spans="1:4" ht="13.5" customHeight="1">
      <c r="A10" s="450" t="s">
        <v>715</v>
      </c>
      <c r="B10" s="451"/>
      <c r="C10" s="5"/>
      <c r="D10" s="5"/>
    </row>
    <row r="11" spans="1:4" ht="13.5" customHeight="1">
      <c r="A11" s="15"/>
      <c r="B11" s="40"/>
      <c r="C11" s="2"/>
      <c r="D11" s="2"/>
    </row>
    <row r="12" spans="1:4" ht="13.5" customHeight="1">
      <c r="A12" s="126" t="s">
        <v>311</v>
      </c>
      <c r="B12" s="16" t="s">
        <v>713</v>
      </c>
      <c r="C12" s="16" t="s">
        <v>714</v>
      </c>
      <c r="D12" s="2"/>
    </row>
    <row r="13" spans="1:4" ht="13.5" customHeight="1">
      <c r="A13" s="232" t="s">
        <v>716</v>
      </c>
      <c r="B13" s="196"/>
      <c r="C13" s="196"/>
      <c r="D13" s="2"/>
    </row>
    <row r="14" spans="1:4" ht="13.5" customHeight="1">
      <c r="A14" s="246" t="s">
        <v>590</v>
      </c>
      <c r="B14" s="196"/>
      <c r="C14" s="196"/>
      <c r="D14" s="2"/>
    </row>
    <row r="15" spans="1:4" ht="13.5" customHeight="1">
      <c r="A15" s="246" t="s">
        <v>603</v>
      </c>
      <c r="B15" s="196"/>
      <c r="C15" s="196"/>
      <c r="D15" s="2"/>
    </row>
    <row r="16" spans="1:4" ht="13.5" customHeight="1">
      <c r="A16" s="246" t="s">
        <v>592</v>
      </c>
      <c r="B16" s="196"/>
      <c r="C16" s="196"/>
      <c r="D16" s="2"/>
    </row>
    <row r="17" spans="1:4" ht="13.5" customHeight="1">
      <c r="A17" s="246" t="s">
        <v>593</v>
      </c>
      <c r="B17" s="279"/>
      <c r="C17" s="279"/>
      <c r="D17" s="2"/>
    </row>
    <row r="18" spans="1:4" ht="13.5" customHeight="1">
      <c r="A18" s="246" t="s">
        <v>717</v>
      </c>
      <c r="B18" s="279"/>
      <c r="C18" s="279"/>
      <c r="D18" s="2"/>
    </row>
    <row r="19" spans="1:4" ht="13.5" customHeight="1">
      <c r="A19" s="280" t="s">
        <v>718</v>
      </c>
      <c r="B19" s="281"/>
      <c r="C19" s="281"/>
      <c r="D19" s="2"/>
    </row>
    <row r="20" spans="1:4" ht="13.5" customHeight="1">
      <c r="A20" s="115" t="s">
        <v>719</v>
      </c>
      <c r="B20" s="109"/>
      <c r="C20" s="109"/>
      <c r="D20" s="2"/>
    </row>
    <row r="21" spans="1:4" ht="13.5" customHeight="1">
      <c r="A21" s="282"/>
      <c r="B21" s="228"/>
      <c r="C21" s="228"/>
      <c r="D21" s="2"/>
    </row>
    <row r="22" spans="1:4" ht="13.5" customHeight="1">
      <c r="A22" s="126" t="s">
        <v>311</v>
      </c>
      <c r="B22" s="16" t="s">
        <v>713</v>
      </c>
      <c r="C22" s="16" t="s">
        <v>714</v>
      </c>
      <c r="D22" s="2"/>
    </row>
    <row r="23" spans="1:4" ht="13.5" customHeight="1">
      <c r="A23" s="232" t="s">
        <v>602</v>
      </c>
      <c r="B23" s="196"/>
      <c r="C23" s="196"/>
      <c r="D23" s="2"/>
    </row>
    <row r="24" spans="1:4" ht="13.5" customHeight="1">
      <c r="A24" s="246" t="s">
        <v>590</v>
      </c>
      <c r="B24" s="196"/>
      <c r="C24" s="196"/>
      <c r="D24" s="2"/>
    </row>
    <row r="25" spans="1:4" ht="13.5" customHeight="1">
      <c r="A25" s="246" t="s">
        <v>603</v>
      </c>
      <c r="B25" s="196"/>
      <c r="C25" s="196"/>
      <c r="D25" s="2"/>
    </row>
    <row r="26" spans="1:4" ht="14.25" customHeight="1">
      <c r="A26" s="246" t="s">
        <v>592</v>
      </c>
      <c r="B26" s="196"/>
      <c r="C26" s="196"/>
      <c r="D26" s="2"/>
    </row>
    <row r="27" spans="1:4" ht="13.5" customHeight="1">
      <c r="A27" s="246" t="s">
        <v>593</v>
      </c>
      <c r="B27" s="279"/>
      <c r="C27" s="279"/>
      <c r="D27" s="2"/>
    </row>
    <row r="28" spans="1:4" ht="13.5" customHeight="1">
      <c r="A28" s="246" t="s">
        <v>717</v>
      </c>
      <c r="B28" s="279"/>
      <c r="C28" s="279"/>
      <c r="D28" s="2"/>
    </row>
    <row r="29" spans="1:4" ht="13.5" customHeight="1">
      <c r="A29" s="280" t="s">
        <v>718</v>
      </c>
      <c r="B29" s="281"/>
      <c r="C29" s="281"/>
      <c r="D29" s="2"/>
    </row>
    <row r="30" spans="1:4" ht="13.5" customHeight="1">
      <c r="A30" s="115" t="s">
        <v>609</v>
      </c>
      <c r="B30" s="283"/>
      <c r="C30" s="283"/>
      <c r="D30" s="2"/>
    </row>
    <row r="31" spans="1:4" ht="13.5" customHeight="1">
      <c r="A31" s="12"/>
      <c r="B31" s="2"/>
      <c r="C31" s="2"/>
      <c r="D31" s="2"/>
    </row>
    <row r="32" spans="1:4" ht="13.5" customHeight="1">
      <c r="A32" s="450" t="s">
        <v>720</v>
      </c>
      <c r="B32" s="451"/>
      <c r="C32" s="2"/>
      <c r="D32" s="2"/>
    </row>
    <row r="33" spans="1:4" ht="13.5" customHeight="1">
      <c r="A33" s="12"/>
      <c r="B33" s="2"/>
      <c r="C33" s="2"/>
      <c r="D33" s="2"/>
    </row>
    <row r="34" spans="1:4" ht="37.5" customHeight="1">
      <c r="A34" s="514" t="s">
        <v>311</v>
      </c>
      <c r="B34" s="242" t="s">
        <v>90</v>
      </c>
      <c r="C34" s="242" t="s">
        <v>102</v>
      </c>
      <c r="D34" s="2"/>
    </row>
    <row r="35" spans="1:4" ht="28.5" customHeight="1">
      <c r="A35" s="515"/>
      <c r="B35" s="242" t="s">
        <v>721</v>
      </c>
      <c r="C35" s="242" t="s">
        <v>722</v>
      </c>
      <c r="D35" s="2"/>
    </row>
    <row r="36" spans="1:4" ht="25.5" customHeight="1">
      <c r="A36" s="131" t="s">
        <v>723</v>
      </c>
      <c r="B36" s="108"/>
      <c r="C36" s="108"/>
      <c r="D36" s="2"/>
    </row>
    <row r="37" spans="1:4" ht="31.5" customHeight="1">
      <c r="A37" s="131" t="s">
        <v>724</v>
      </c>
      <c r="B37" s="108"/>
      <c r="C37" s="108"/>
      <c r="D37" s="2"/>
    </row>
    <row r="38" spans="1:4" ht="68.25" customHeight="1">
      <c r="A38" s="131" t="s">
        <v>725</v>
      </c>
      <c r="B38" s="108"/>
      <c r="C38" s="108"/>
      <c r="D38" s="2"/>
    </row>
    <row r="39" spans="1:4" ht="14.25" customHeight="1">
      <c r="A39" s="12"/>
      <c r="B39" s="2"/>
      <c r="C39" s="2"/>
      <c r="D39" s="2"/>
    </row>
    <row r="40" spans="1:4" ht="13.5" customHeight="1">
      <c r="A40" s="450" t="s">
        <v>726</v>
      </c>
      <c r="B40" s="451"/>
      <c r="C40" s="2"/>
      <c r="D40" s="2"/>
    </row>
    <row r="41" spans="1:4" ht="13.5" customHeight="1">
      <c r="A41" s="5"/>
      <c r="B41" s="2"/>
      <c r="C41" s="2"/>
      <c r="D41" s="2"/>
    </row>
    <row r="42" spans="1:4" ht="13.5" customHeight="1">
      <c r="A42" s="488" t="s">
        <v>727</v>
      </c>
      <c r="B42" s="453"/>
      <c r="C42" s="2"/>
      <c r="D42" s="2"/>
    </row>
    <row r="43" spans="1:4" ht="13.5" customHeight="1">
      <c r="A43" s="465"/>
      <c r="B43" s="453"/>
      <c r="C43" s="2"/>
      <c r="D43" s="2"/>
    </row>
    <row r="44" spans="1:4" ht="13.5" customHeight="1">
      <c r="A44" s="12"/>
      <c r="B44" s="2"/>
      <c r="C44" s="2"/>
      <c r="D44" s="2"/>
    </row>
    <row r="45" spans="1:4" ht="13.5" customHeight="1">
      <c r="A45" s="450" t="s">
        <v>728</v>
      </c>
      <c r="B45" s="451"/>
      <c r="C45" s="5"/>
      <c r="D45" s="5"/>
    </row>
    <row r="46" spans="1:4" ht="13.5" customHeight="1">
      <c r="A46" s="12"/>
      <c r="B46" s="2"/>
      <c r="C46" s="2"/>
      <c r="D46" s="2"/>
    </row>
    <row r="47" spans="1:4" ht="13.5" customHeight="1">
      <c r="A47" s="16" t="s">
        <v>311</v>
      </c>
      <c r="B47" s="16" t="s">
        <v>90</v>
      </c>
      <c r="C47" s="16" t="s">
        <v>102</v>
      </c>
      <c r="D47" s="2"/>
    </row>
    <row r="48" spans="1:4" ht="13.5" customHeight="1">
      <c r="A48" s="131" t="s">
        <v>729</v>
      </c>
      <c r="B48" s="108"/>
      <c r="C48" s="108"/>
      <c r="D48" s="2"/>
    </row>
    <row r="49" spans="1:4" ht="13.5" customHeight="1">
      <c r="A49" s="12"/>
      <c r="B49" s="2"/>
      <c r="C49" s="2"/>
      <c r="D49" s="2"/>
    </row>
    <row r="50" spans="1:4" ht="13.5" customHeight="1">
      <c r="A50" s="5" t="s">
        <v>730</v>
      </c>
      <c r="B50" s="2"/>
      <c r="C50" s="2"/>
      <c r="D50" s="2"/>
    </row>
    <row r="51" spans="1:4" ht="13.5" customHeight="1">
      <c r="A51" s="99"/>
      <c r="B51" s="2"/>
      <c r="C51" s="2"/>
      <c r="D51" s="2"/>
    </row>
    <row r="52" spans="1:4" ht="14.25" customHeight="1">
      <c r="A52" s="465" t="s">
        <v>72</v>
      </c>
      <c r="B52" s="453"/>
      <c r="C52" s="2"/>
      <c r="D52" s="2"/>
    </row>
  </sheetData>
  <mergeCells count="10">
    <mergeCell ref="A43:B43"/>
    <mergeCell ref="A45:B45"/>
    <mergeCell ref="A52:B52"/>
    <mergeCell ref="A1:B1"/>
    <mergeCell ref="A8:B8"/>
    <mergeCell ref="A10:B10"/>
    <mergeCell ref="A32:B32"/>
    <mergeCell ref="A34:A35"/>
    <mergeCell ref="A40:B40"/>
    <mergeCell ref="A42:B42"/>
  </mergeCells>
  <pageMargins left="0.25" right="0.25" top="0.75" bottom="0.75" header="0" footer="0"/>
  <pageSetup paperSize="9" fitToHeight="0"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0"/>
  <sheetViews>
    <sheetView showGridLines="0" workbookViewId="0">
      <selection activeCell="E20" sqref="E20"/>
    </sheetView>
  </sheetViews>
  <sheetFormatPr baseColWidth="10" defaultColWidth="14.42578125" defaultRowHeight="15" customHeight="1"/>
  <cols>
    <col min="1" max="1" width="19" customWidth="1"/>
    <col min="2" max="2" width="28.85546875" customWidth="1"/>
    <col min="3" max="4" width="15.140625" customWidth="1"/>
    <col min="5" max="5" width="11.42578125" customWidth="1"/>
  </cols>
  <sheetData>
    <row r="1" spans="1:5" ht="13.5" customHeight="1">
      <c r="A1" s="450" t="s">
        <v>731</v>
      </c>
      <c r="B1" s="451"/>
      <c r="C1" s="5"/>
      <c r="D1" s="5"/>
      <c r="E1" s="5"/>
    </row>
    <row r="2" spans="1:5" ht="13.5" customHeight="1">
      <c r="A2" s="12"/>
      <c r="B2" s="2"/>
      <c r="C2" s="2"/>
      <c r="D2" s="2"/>
      <c r="E2" s="2"/>
    </row>
    <row r="3" spans="1:5" ht="13.5" customHeight="1">
      <c r="A3" s="5" t="s">
        <v>732</v>
      </c>
      <c r="B3" s="2"/>
      <c r="C3" s="2"/>
      <c r="D3" s="2"/>
      <c r="E3" s="2"/>
    </row>
    <row r="4" spans="1:5" ht="13.5" customHeight="1">
      <c r="A4" s="12"/>
      <c r="B4" s="2"/>
      <c r="C4" s="2"/>
      <c r="D4" s="2"/>
      <c r="E4" s="2"/>
    </row>
    <row r="5" spans="1:5" ht="13.5" customHeight="1">
      <c r="A5" s="30"/>
      <c r="B5" s="30"/>
      <c r="C5" s="2"/>
      <c r="D5" s="2"/>
      <c r="E5" s="2"/>
    </row>
    <row r="6" spans="1:5" ht="44.25" customHeight="1">
      <c r="A6" s="284" t="s">
        <v>75</v>
      </c>
      <c r="B6" s="284" t="s">
        <v>264</v>
      </c>
      <c r="C6" s="284" t="s">
        <v>90</v>
      </c>
      <c r="D6" s="284" t="s">
        <v>102</v>
      </c>
      <c r="E6" s="2"/>
    </row>
    <row r="7" spans="1:5" ht="13.5" customHeight="1">
      <c r="A7" s="100">
        <v>15701</v>
      </c>
      <c r="B7" s="101" t="s">
        <v>733</v>
      </c>
      <c r="C7" s="108"/>
      <c r="D7" s="108"/>
      <c r="E7" s="2"/>
    </row>
    <row r="8" spans="1:5" ht="13.5" customHeight="1">
      <c r="A8" s="105">
        <v>15702</v>
      </c>
      <c r="B8" s="112" t="s">
        <v>734</v>
      </c>
      <c r="C8" s="285"/>
      <c r="D8" s="285"/>
      <c r="E8" s="2"/>
    </row>
    <row r="9" spans="1:5" ht="13.5" customHeight="1">
      <c r="A9" s="476" t="s">
        <v>85</v>
      </c>
      <c r="B9" s="477"/>
      <c r="C9" s="109"/>
      <c r="D9" s="109"/>
      <c r="E9" s="2"/>
    </row>
    <row r="10" spans="1:5" ht="13.5" customHeight="1">
      <c r="A10" s="12"/>
      <c r="B10" s="2"/>
      <c r="C10" s="2"/>
      <c r="D10" s="2"/>
      <c r="E10" s="2"/>
    </row>
    <row r="11" spans="1:5" ht="13.5" customHeight="1">
      <c r="A11" s="5" t="s">
        <v>735</v>
      </c>
      <c r="B11" s="5"/>
      <c r="C11" s="5"/>
      <c r="D11" s="2"/>
      <c r="E11" s="5"/>
    </row>
    <row r="12" spans="1:5" ht="13.5" customHeight="1">
      <c r="A12" s="5"/>
      <c r="B12" s="5"/>
      <c r="C12" s="5"/>
      <c r="D12" s="2"/>
      <c r="E12" s="5"/>
    </row>
    <row r="13" spans="1:5" ht="13.5" customHeight="1">
      <c r="A13" s="286" t="s">
        <v>736</v>
      </c>
      <c r="B13" s="287"/>
      <c r="C13" s="287"/>
      <c r="D13" s="140"/>
      <c r="E13" s="287"/>
    </row>
    <row r="14" spans="1:5" ht="13.5" customHeight="1">
      <c r="A14" s="5"/>
      <c r="B14" s="5"/>
      <c r="C14" s="5"/>
      <c r="D14" s="2"/>
      <c r="E14" s="5"/>
    </row>
    <row r="15" spans="1:5" ht="13.5" customHeight="1">
      <c r="A15" s="5" t="s">
        <v>737</v>
      </c>
      <c r="B15" s="5"/>
      <c r="C15" s="5"/>
      <c r="D15" s="2"/>
      <c r="E15" s="5"/>
    </row>
    <row r="16" spans="1:5" ht="13.5" customHeight="1">
      <c r="A16" s="12" t="s">
        <v>738</v>
      </c>
      <c r="B16" s="2"/>
      <c r="C16" s="2"/>
      <c r="D16" s="2"/>
      <c r="E16" s="2"/>
    </row>
    <row r="17" spans="1:5" ht="14.25" customHeight="1">
      <c r="A17" s="516" t="s">
        <v>739</v>
      </c>
      <c r="B17" s="456"/>
      <c r="C17" s="456"/>
      <c r="D17" s="456"/>
      <c r="E17" s="453"/>
    </row>
    <row r="18" spans="1:5" ht="13.5" customHeight="1">
      <c r="A18" s="2"/>
      <c r="B18" s="2"/>
      <c r="C18" s="2"/>
      <c r="D18" s="2"/>
      <c r="E18" s="2"/>
    </row>
    <row r="19" spans="1:5" ht="13.5" customHeight="1">
      <c r="A19" s="32"/>
      <c r="B19" s="32"/>
      <c r="C19" s="32"/>
      <c r="D19" s="32"/>
      <c r="E19" s="32"/>
    </row>
    <row r="20" spans="1:5" ht="13.5" customHeight="1">
      <c r="A20" s="5" t="s">
        <v>740</v>
      </c>
      <c r="B20" s="5"/>
      <c r="C20" s="5"/>
      <c r="D20" s="5"/>
      <c r="E20" s="5"/>
    </row>
    <row r="21" spans="1:5" ht="13.5" customHeight="1">
      <c r="A21" s="5"/>
      <c r="B21" s="5"/>
      <c r="C21" s="5"/>
      <c r="D21" s="5"/>
      <c r="E21" s="5"/>
    </row>
    <row r="22" spans="1:5" ht="13.5" customHeight="1">
      <c r="A22" s="503" t="s">
        <v>741</v>
      </c>
      <c r="B22" s="451"/>
      <c r="C22" s="451"/>
      <c r="D22" s="451"/>
      <c r="E22" s="451"/>
    </row>
    <row r="23" spans="1:5" ht="13.5" customHeight="1">
      <c r="A23" s="451"/>
      <c r="B23" s="451"/>
      <c r="C23" s="451"/>
      <c r="D23" s="451"/>
      <c r="E23" s="451"/>
    </row>
    <row r="24" spans="1:5" ht="13.5" customHeight="1">
      <c r="A24" s="30"/>
      <c r="B24" s="30"/>
      <c r="C24" s="2"/>
      <c r="D24" s="2"/>
      <c r="E24" s="2"/>
    </row>
    <row r="25" spans="1:5" ht="15.75" customHeight="1">
      <c r="A25" s="517" t="s">
        <v>90</v>
      </c>
      <c r="B25" s="518"/>
      <c r="C25" s="518"/>
      <c r="D25" s="518"/>
      <c r="E25" s="519"/>
    </row>
    <row r="26" spans="1:5" ht="45" customHeight="1">
      <c r="A26" s="244" t="s">
        <v>742</v>
      </c>
      <c r="B26" s="16" t="s">
        <v>549</v>
      </c>
      <c r="C26" s="16" t="s">
        <v>579</v>
      </c>
      <c r="D26" s="16" t="s">
        <v>551</v>
      </c>
      <c r="E26" s="16" t="s">
        <v>580</v>
      </c>
    </row>
    <row r="27" spans="1:5" ht="15" customHeight="1">
      <c r="A27" s="111"/>
      <c r="B27" s="108"/>
      <c r="C27" s="108"/>
      <c r="D27" s="108"/>
      <c r="E27" s="108"/>
    </row>
    <row r="28" spans="1:5" ht="13.5" customHeight="1">
      <c r="A28" s="108"/>
      <c r="B28" s="108"/>
      <c r="C28" s="108"/>
      <c r="D28" s="108"/>
      <c r="E28" s="108"/>
    </row>
    <row r="29" spans="1:5" ht="13.5" customHeight="1">
      <c r="A29" s="288" t="s">
        <v>85</v>
      </c>
      <c r="B29" s="109"/>
      <c r="C29" s="109"/>
      <c r="D29" s="109"/>
      <c r="E29" s="109"/>
    </row>
    <row r="30" spans="1:5" ht="13.5" customHeight="1">
      <c r="A30" s="12"/>
      <c r="B30" s="2"/>
      <c r="C30" s="2"/>
      <c r="D30" s="2"/>
      <c r="E30" s="2"/>
    </row>
    <row r="31" spans="1:5" ht="14.25" customHeight="1">
      <c r="A31" s="452" t="s">
        <v>102</v>
      </c>
      <c r="B31" s="456"/>
      <c r="C31" s="456"/>
      <c r="D31" s="456"/>
      <c r="E31" s="453"/>
    </row>
    <row r="32" spans="1:5" ht="48" customHeight="1">
      <c r="A32" s="244" t="s">
        <v>742</v>
      </c>
      <c r="B32" s="16" t="s">
        <v>549</v>
      </c>
      <c r="C32" s="16" t="s">
        <v>579</v>
      </c>
      <c r="D32" s="16" t="s">
        <v>551</v>
      </c>
      <c r="E32" s="16" t="s">
        <v>580</v>
      </c>
    </row>
    <row r="33" spans="1:5" ht="13.5" customHeight="1">
      <c r="A33" s="111"/>
      <c r="B33" s="108"/>
      <c r="C33" s="108"/>
      <c r="D33" s="108"/>
      <c r="E33" s="108"/>
    </row>
    <row r="34" spans="1:5" ht="13.5" customHeight="1">
      <c r="A34" s="113"/>
      <c r="B34" s="285"/>
      <c r="C34" s="285"/>
      <c r="D34" s="285"/>
      <c r="E34" s="285"/>
    </row>
    <row r="35" spans="1:5" ht="13.5" customHeight="1">
      <c r="A35" s="289" t="s">
        <v>85</v>
      </c>
      <c r="B35" s="109"/>
      <c r="C35" s="109"/>
      <c r="D35" s="109"/>
      <c r="E35" s="109"/>
    </row>
    <row r="36" spans="1:5" ht="13.5" customHeight="1">
      <c r="A36" s="12"/>
      <c r="B36" s="2"/>
      <c r="C36" s="2"/>
      <c r="D36" s="2"/>
      <c r="E36" s="2"/>
    </row>
    <row r="37" spans="1:5" ht="13.5" customHeight="1">
      <c r="A37" s="12"/>
      <c r="B37" s="2"/>
      <c r="C37" s="2"/>
      <c r="D37" s="2"/>
      <c r="E37" s="2"/>
    </row>
    <row r="38" spans="1:5" ht="13.5" customHeight="1">
      <c r="A38" s="5" t="s">
        <v>709</v>
      </c>
      <c r="B38" s="2"/>
      <c r="C38" s="2"/>
      <c r="D38" s="2"/>
      <c r="E38" s="2"/>
    </row>
    <row r="39" spans="1:5" ht="13.5" customHeight="1">
      <c r="A39" s="99"/>
      <c r="B39" s="2"/>
      <c r="C39" s="2"/>
      <c r="D39" s="2"/>
      <c r="E39" s="2"/>
    </row>
    <row r="40" spans="1:5" ht="14.25" customHeight="1">
      <c r="A40" s="465" t="s">
        <v>72</v>
      </c>
      <c r="B40" s="453"/>
      <c r="C40" s="2"/>
      <c r="D40" s="2"/>
      <c r="E40" s="2"/>
    </row>
  </sheetData>
  <mergeCells count="7">
    <mergeCell ref="A31:E31"/>
    <mergeCell ref="A40:B40"/>
    <mergeCell ref="A1:B1"/>
    <mergeCell ref="A9:B9"/>
    <mergeCell ref="A17:E17"/>
    <mergeCell ref="A22:E23"/>
    <mergeCell ref="A25:E25"/>
  </mergeCells>
  <pageMargins left="0.25" right="0.25" top="0.75" bottom="0.75" header="0" footer="0"/>
  <pageSetup paperSize="9" fitToHeight="0"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election activeCell="E20" sqref="E20"/>
    </sheetView>
  </sheetViews>
  <sheetFormatPr baseColWidth="10" defaultColWidth="14.42578125" defaultRowHeight="15" customHeight="1"/>
  <cols>
    <col min="1" max="1" width="19.85546875" customWidth="1"/>
    <col min="2" max="2" width="35.140625" customWidth="1"/>
    <col min="3" max="3" width="30.42578125" customWidth="1"/>
    <col min="4" max="4" width="28.5703125" customWidth="1"/>
  </cols>
  <sheetData>
    <row r="1" spans="1:4" ht="13.5" customHeight="1">
      <c r="A1" s="450" t="s">
        <v>743</v>
      </c>
      <c r="B1" s="451"/>
      <c r="C1" s="2"/>
      <c r="D1" s="2"/>
    </row>
    <row r="2" spans="1:4" ht="13.5" customHeight="1">
      <c r="A2" s="12"/>
      <c r="B2" s="2"/>
      <c r="C2" s="2"/>
      <c r="D2" s="2"/>
    </row>
    <row r="3" spans="1:4" ht="13.5" customHeight="1">
      <c r="A3" s="5" t="s">
        <v>744</v>
      </c>
      <c r="B3" s="2"/>
      <c r="C3" s="2"/>
      <c r="D3" s="2"/>
    </row>
    <row r="4" spans="1:4" ht="13.5" customHeight="1">
      <c r="A4" s="5"/>
      <c r="B4" s="2"/>
      <c r="C4" s="2"/>
      <c r="D4" s="2"/>
    </row>
    <row r="5" spans="1:4" ht="30" customHeight="1">
      <c r="A5" s="116" t="s">
        <v>335</v>
      </c>
      <c r="B5" s="116" t="s">
        <v>336</v>
      </c>
      <c r="C5" s="16" t="s">
        <v>745</v>
      </c>
      <c r="D5" s="16" t="s">
        <v>102</v>
      </c>
    </row>
    <row r="6" spans="1:4" ht="13.5" customHeight="1">
      <c r="A6" s="245">
        <v>11602</v>
      </c>
      <c r="B6" s="118" t="s">
        <v>746</v>
      </c>
      <c r="C6" s="118"/>
      <c r="D6" s="118"/>
    </row>
    <row r="7" spans="1:4" ht="13.5" customHeight="1">
      <c r="A7" s="245">
        <v>11605</v>
      </c>
      <c r="B7" s="290" t="s">
        <v>747</v>
      </c>
      <c r="C7" s="118"/>
      <c r="D7" s="118"/>
    </row>
    <row r="8" spans="1:4" ht="13.5" customHeight="1">
      <c r="A8" s="245">
        <v>17101</v>
      </c>
      <c r="B8" s="118" t="s">
        <v>748</v>
      </c>
      <c r="C8" s="118"/>
      <c r="D8" s="118"/>
    </row>
    <row r="9" spans="1:4" ht="13.5" customHeight="1">
      <c r="A9" s="138" t="s">
        <v>85</v>
      </c>
      <c r="B9" s="138"/>
      <c r="C9" s="138"/>
      <c r="D9" s="138"/>
    </row>
    <row r="10" spans="1:4" ht="13.5" customHeight="1">
      <c r="A10" s="5"/>
      <c r="B10" s="2"/>
      <c r="C10" s="2"/>
      <c r="D10" s="2"/>
    </row>
    <row r="11" spans="1:4" ht="13.5" customHeight="1">
      <c r="A11" s="5" t="s">
        <v>749</v>
      </c>
      <c r="B11" s="2"/>
      <c r="C11" s="2"/>
      <c r="D11" s="2"/>
    </row>
    <row r="12" spans="1:4" ht="13.5" customHeight="1">
      <c r="A12" s="125"/>
      <c r="B12" s="125"/>
      <c r="C12" s="2"/>
      <c r="D12" s="2"/>
    </row>
    <row r="13" spans="1:4" ht="13.5" customHeight="1">
      <c r="A13" s="465" t="s">
        <v>72</v>
      </c>
      <c r="B13" s="453"/>
      <c r="C13" s="2"/>
      <c r="D13" s="2"/>
    </row>
    <row r="14" spans="1:4" ht="13.5" customHeight="1">
      <c r="A14" s="125"/>
      <c r="B14" s="125"/>
      <c r="C14" s="2"/>
      <c r="D14" s="2"/>
    </row>
    <row r="15" spans="1:4" ht="13.5" customHeight="1">
      <c r="A15" s="5" t="s">
        <v>750</v>
      </c>
      <c r="B15" s="2"/>
      <c r="C15" s="2"/>
      <c r="D15" s="2"/>
    </row>
    <row r="16" spans="1:4" ht="13.5" customHeight="1">
      <c r="A16" s="2"/>
      <c r="B16" s="2"/>
      <c r="C16" s="2"/>
      <c r="D16" s="2"/>
    </row>
    <row r="17" spans="1:4" ht="13.5" customHeight="1">
      <c r="A17" s="465" t="s">
        <v>72</v>
      </c>
      <c r="B17" s="453"/>
      <c r="C17" s="2"/>
      <c r="D17" s="2"/>
    </row>
    <row r="18" spans="1:4" ht="13.5" customHeight="1">
      <c r="A18" s="291"/>
      <c r="B18" s="291"/>
      <c r="C18" s="2"/>
      <c r="D18" s="2"/>
    </row>
    <row r="19" spans="1:4" ht="13.5" customHeight="1">
      <c r="A19" s="292" t="s">
        <v>751</v>
      </c>
      <c r="B19" s="291"/>
      <c r="C19" s="2"/>
      <c r="D19" s="2"/>
    </row>
    <row r="20" spans="1:4" ht="13.5" customHeight="1">
      <c r="A20" s="292"/>
      <c r="B20" s="291"/>
      <c r="C20" s="2"/>
      <c r="D20" s="2"/>
    </row>
    <row r="21" spans="1:4" ht="13.5" customHeight="1">
      <c r="A21" s="291" t="s">
        <v>752</v>
      </c>
      <c r="B21" s="291"/>
      <c r="C21" s="2"/>
      <c r="D21" s="2"/>
    </row>
    <row r="22" spans="1:4" ht="13.5" customHeight="1">
      <c r="A22" s="292"/>
      <c r="B22" s="291"/>
      <c r="C22" s="2"/>
      <c r="D22" s="2"/>
    </row>
    <row r="23" spans="1:4" ht="13.5" customHeight="1">
      <c r="A23" s="520" t="s">
        <v>90</v>
      </c>
      <c r="B23" s="456"/>
      <c r="C23" s="456"/>
      <c r="D23" s="453"/>
    </row>
    <row r="24" spans="1:4" ht="13.5" customHeight="1">
      <c r="A24" s="293" t="s">
        <v>106</v>
      </c>
      <c r="B24" s="293" t="s">
        <v>107</v>
      </c>
      <c r="C24" s="116" t="s">
        <v>76</v>
      </c>
      <c r="D24" s="116" t="s">
        <v>85</v>
      </c>
    </row>
    <row r="25" spans="1:4" ht="13.5" customHeight="1">
      <c r="A25" s="294">
        <v>1</v>
      </c>
      <c r="B25" s="295"/>
      <c r="C25" s="118"/>
      <c r="D25" s="118"/>
    </row>
    <row r="26" spans="1:4" ht="13.5" customHeight="1">
      <c r="A26" s="294">
        <v>10</v>
      </c>
      <c r="B26" s="295"/>
      <c r="C26" s="118"/>
      <c r="D26" s="118"/>
    </row>
    <row r="27" spans="1:4" ht="13.5" customHeight="1">
      <c r="A27" s="4" t="s">
        <v>753</v>
      </c>
      <c r="B27" s="118"/>
      <c r="C27" s="118"/>
      <c r="D27" s="118"/>
    </row>
    <row r="28" spans="1:4" ht="13.5" customHeight="1">
      <c r="A28" s="488" t="s">
        <v>85</v>
      </c>
      <c r="B28" s="456"/>
      <c r="C28" s="453"/>
      <c r="D28" s="138"/>
    </row>
    <row r="29" spans="1:4" ht="13.5" customHeight="1">
      <c r="A29" s="2"/>
      <c r="B29" s="2"/>
      <c r="C29" s="2"/>
      <c r="D29" s="2"/>
    </row>
    <row r="30" spans="1:4" ht="52.5" customHeight="1">
      <c r="A30" s="16" t="s">
        <v>754</v>
      </c>
      <c r="B30" s="118"/>
      <c r="C30" s="2"/>
      <c r="D30" s="2"/>
    </row>
    <row r="31" spans="1:4" ht="13.5" customHeight="1">
      <c r="A31" s="2"/>
      <c r="B31" s="2"/>
      <c r="C31" s="2"/>
      <c r="D31" s="2"/>
    </row>
    <row r="32" spans="1:4" ht="13.5" customHeight="1">
      <c r="A32" s="5" t="s">
        <v>709</v>
      </c>
      <c r="B32" s="2"/>
      <c r="C32" s="2"/>
      <c r="D32" s="2"/>
    </row>
    <row r="33" spans="1:4" ht="13.5" customHeight="1">
      <c r="A33" s="99"/>
      <c r="B33" s="2"/>
      <c r="C33" s="2"/>
      <c r="D33" s="2"/>
    </row>
    <row r="34" spans="1:4" ht="13.5" customHeight="1">
      <c r="A34" s="465" t="s">
        <v>72</v>
      </c>
      <c r="B34" s="453"/>
      <c r="C34" s="2"/>
      <c r="D34" s="2"/>
    </row>
  </sheetData>
  <mergeCells count="6">
    <mergeCell ref="A34:B34"/>
    <mergeCell ref="A1:B1"/>
    <mergeCell ref="A13:B13"/>
    <mergeCell ref="A17:B17"/>
    <mergeCell ref="A23:D23"/>
    <mergeCell ref="A28:C28"/>
  </mergeCells>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3"/>
  <sheetViews>
    <sheetView showGridLines="0" workbookViewId="0">
      <selection activeCell="E20" sqref="E20"/>
    </sheetView>
  </sheetViews>
  <sheetFormatPr baseColWidth="10" defaultColWidth="14.42578125" defaultRowHeight="15" customHeight="1"/>
  <cols>
    <col min="1" max="1" width="12.42578125" customWidth="1"/>
    <col min="2" max="2" width="46.85546875" customWidth="1"/>
    <col min="3" max="3" width="51.140625" customWidth="1"/>
    <col min="4" max="4" width="16" customWidth="1"/>
    <col min="5" max="5" width="17.85546875" customWidth="1"/>
    <col min="6" max="6" width="13.5703125" customWidth="1"/>
  </cols>
  <sheetData>
    <row r="1" spans="1:6" ht="14.25" customHeight="1">
      <c r="A1" s="450" t="s">
        <v>755</v>
      </c>
      <c r="B1" s="451"/>
      <c r="C1" s="5"/>
      <c r="D1" s="5"/>
      <c r="E1" s="5"/>
      <c r="F1" s="5"/>
    </row>
    <row r="2" spans="1:6" ht="14.25" customHeight="1">
      <c r="A2" s="12"/>
      <c r="B2" s="2"/>
      <c r="C2" s="2"/>
      <c r="D2" s="2"/>
      <c r="E2" s="2"/>
      <c r="F2" s="2"/>
    </row>
    <row r="3" spans="1:6" ht="14.25" customHeight="1">
      <c r="A3" s="450" t="s">
        <v>756</v>
      </c>
      <c r="B3" s="451"/>
      <c r="C3" s="451"/>
      <c r="D3" s="2"/>
      <c r="E3" s="2"/>
      <c r="F3" s="2"/>
    </row>
    <row r="4" spans="1:6" ht="14.25" customHeight="1">
      <c r="A4" s="5"/>
      <c r="B4" s="2"/>
      <c r="C4" s="2"/>
      <c r="D4" s="2"/>
      <c r="E4" s="2"/>
      <c r="F4" s="2"/>
    </row>
    <row r="5" spans="1:6" ht="14.25" customHeight="1">
      <c r="A5" s="5"/>
      <c r="B5" s="2"/>
      <c r="C5" s="2"/>
      <c r="D5" s="2"/>
      <c r="E5" s="2"/>
      <c r="F5" s="2"/>
    </row>
    <row r="6" spans="1:6" ht="14.25" customHeight="1">
      <c r="A6" s="474" t="s">
        <v>91</v>
      </c>
      <c r="B6" s="474" t="s">
        <v>336</v>
      </c>
      <c r="C6" s="452" t="s">
        <v>90</v>
      </c>
      <c r="D6" s="456"/>
      <c r="E6" s="453"/>
      <c r="F6" s="2"/>
    </row>
    <row r="7" spans="1:6" ht="27" customHeight="1">
      <c r="A7" s="475"/>
      <c r="B7" s="475"/>
      <c r="C7" s="16" t="s">
        <v>757</v>
      </c>
      <c r="D7" s="16" t="s">
        <v>418</v>
      </c>
      <c r="E7" s="16" t="s">
        <v>108</v>
      </c>
      <c r="F7" s="2"/>
    </row>
    <row r="8" spans="1:6" ht="30" customHeight="1">
      <c r="A8" s="133">
        <v>21401</v>
      </c>
      <c r="B8" s="131" t="s">
        <v>758</v>
      </c>
      <c r="C8" s="296"/>
      <c r="D8" s="296"/>
      <c r="E8" s="296"/>
      <c r="F8" s="2"/>
    </row>
    <row r="9" spans="1:6" ht="30" customHeight="1">
      <c r="A9" s="133">
        <v>21404</v>
      </c>
      <c r="B9" s="131" t="s">
        <v>759</v>
      </c>
      <c r="C9" s="296"/>
      <c r="D9" s="296"/>
      <c r="E9" s="296"/>
      <c r="F9" s="2"/>
    </row>
    <row r="10" spans="1:6" ht="30" customHeight="1">
      <c r="A10" s="133">
        <v>21405</v>
      </c>
      <c r="B10" s="131" t="s">
        <v>760</v>
      </c>
      <c r="C10" s="297">
        <v>1412404316</v>
      </c>
      <c r="D10" s="297">
        <v>193324</v>
      </c>
      <c r="E10" s="298">
        <f>D10+C10</f>
        <v>1412597640</v>
      </c>
      <c r="F10" s="2"/>
    </row>
    <row r="11" spans="1:6" ht="30" customHeight="1">
      <c r="A11" s="133">
        <v>11405</v>
      </c>
      <c r="B11" s="131" t="s">
        <v>761</v>
      </c>
      <c r="C11" s="297">
        <v>-1340360652</v>
      </c>
      <c r="D11" s="297">
        <v>-78663</v>
      </c>
      <c r="E11" s="298">
        <f>C11+D11</f>
        <v>-1340439315</v>
      </c>
      <c r="F11" s="2"/>
    </row>
    <row r="12" spans="1:6" ht="30" customHeight="1">
      <c r="A12" s="133">
        <v>21406</v>
      </c>
      <c r="B12" s="131" t="s">
        <v>762</v>
      </c>
      <c r="C12" s="297">
        <v>7884</v>
      </c>
      <c r="D12" s="297">
        <v>486732</v>
      </c>
      <c r="E12" s="298">
        <f>SUM(C12:D12)</f>
        <v>494616</v>
      </c>
      <c r="F12" s="2"/>
    </row>
    <row r="13" spans="1:6" ht="30" customHeight="1">
      <c r="A13" s="133">
        <v>21407</v>
      </c>
      <c r="B13" s="131" t="s">
        <v>763</v>
      </c>
      <c r="C13" s="108"/>
      <c r="D13" s="108"/>
      <c r="E13" s="108"/>
      <c r="F13" s="2"/>
    </row>
    <row r="14" spans="1:6" ht="30" customHeight="1">
      <c r="A14" s="133">
        <v>21414</v>
      </c>
      <c r="B14" s="131" t="s">
        <v>764</v>
      </c>
      <c r="C14" s="299">
        <f>E14-D14</f>
        <v>98869603</v>
      </c>
      <c r="D14" s="300">
        <v>259170100</v>
      </c>
      <c r="E14" s="298">
        <v>358039703</v>
      </c>
      <c r="F14" s="2"/>
    </row>
    <row r="15" spans="1:6" ht="30" customHeight="1">
      <c r="A15" s="133">
        <v>21604</v>
      </c>
      <c r="B15" s="131" t="s">
        <v>765</v>
      </c>
      <c r="C15" s="296"/>
      <c r="D15" s="296"/>
      <c r="E15" s="296"/>
      <c r="F15" s="2"/>
    </row>
    <row r="16" spans="1:6" ht="14.25" customHeight="1">
      <c r="A16" s="301" t="s">
        <v>85</v>
      </c>
      <c r="B16" s="302"/>
      <c r="C16" s="302"/>
      <c r="D16" s="109"/>
      <c r="E16" s="303">
        <f>E9+E8+E10+E11+E12+E13+E14+E15</f>
        <v>430692644</v>
      </c>
      <c r="F16" s="2"/>
    </row>
    <row r="17" spans="1:6" ht="14.25" customHeight="1">
      <c r="A17" s="32"/>
      <c r="B17" s="32"/>
      <c r="C17" s="32"/>
      <c r="D17" s="32"/>
      <c r="E17" s="32"/>
      <c r="F17" s="30"/>
    </row>
    <row r="18" spans="1:6" ht="14.25" customHeight="1">
      <c r="A18" s="474" t="s">
        <v>91</v>
      </c>
      <c r="B18" s="474" t="s">
        <v>107</v>
      </c>
      <c r="C18" s="452" t="s">
        <v>102</v>
      </c>
      <c r="D18" s="456"/>
      <c r="E18" s="453"/>
      <c r="F18" s="30"/>
    </row>
    <row r="19" spans="1:6" ht="14.25" customHeight="1">
      <c r="A19" s="475"/>
      <c r="B19" s="475"/>
      <c r="C19" s="16" t="s">
        <v>757</v>
      </c>
      <c r="D19" s="16" t="s">
        <v>418</v>
      </c>
      <c r="E19" s="16" t="s">
        <v>108</v>
      </c>
      <c r="F19" s="30"/>
    </row>
    <row r="20" spans="1:6" ht="27.75" customHeight="1">
      <c r="A20" s="133">
        <v>21401</v>
      </c>
      <c r="B20" s="131" t="s">
        <v>758</v>
      </c>
      <c r="C20" s="108"/>
      <c r="D20" s="108"/>
      <c r="E20" s="108"/>
      <c r="F20" s="30"/>
    </row>
    <row r="21" spans="1:6" ht="27.75" customHeight="1">
      <c r="A21" s="133">
        <v>21404</v>
      </c>
      <c r="B21" s="131" t="s">
        <v>759</v>
      </c>
      <c r="C21" s="108"/>
      <c r="D21" s="108"/>
      <c r="E21" s="108"/>
      <c r="F21" s="30"/>
    </row>
    <row r="22" spans="1:6" ht="27.75" customHeight="1">
      <c r="A22" s="133">
        <v>21405</v>
      </c>
      <c r="B22" s="131" t="s">
        <v>760</v>
      </c>
      <c r="C22" s="297"/>
      <c r="D22" s="298">
        <v>193324</v>
      </c>
      <c r="E22" s="298">
        <f t="shared" ref="E22:E24" si="0">D22+C22</f>
        <v>193324</v>
      </c>
      <c r="F22" s="30"/>
    </row>
    <row r="23" spans="1:6" ht="27.75" customHeight="1">
      <c r="A23" s="133">
        <v>11405</v>
      </c>
      <c r="B23" s="131" t="s">
        <v>761</v>
      </c>
      <c r="C23" s="297"/>
      <c r="D23" s="297">
        <v>-78663</v>
      </c>
      <c r="E23" s="298">
        <f t="shared" si="0"/>
        <v>-78663</v>
      </c>
      <c r="F23" s="30"/>
    </row>
    <row r="24" spans="1:6" ht="27.75" customHeight="1">
      <c r="A24" s="133">
        <v>21406</v>
      </c>
      <c r="B24" s="131" t="s">
        <v>762</v>
      </c>
      <c r="C24" s="108"/>
      <c r="D24" s="298">
        <v>486732</v>
      </c>
      <c r="E24" s="298">
        <f t="shared" si="0"/>
        <v>486732</v>
      </c>
      <c r="F24" s="30"/>
    </row>
    <row r="25" spans="1:6" ht="27.75" customHeight="1">
      <c r="A25" s="133">
        <v>21407</v>
      </c>
      <c r="B25" s="131" t="s">
        <v>763</v>
      </c>
      <c r="C25" s="108"/>
      <c r="D25" s="298"/>
      <c r="E25" s="108"/>
      <c r="F25" s="30"/>
    </row>
    <row r="26" spans="1:6" ht="27.75" customHeight="1">
      <c r="A26" s="133">
        <v>21414</v>
      </c>
      <c r="B26" s="131" t="s">
        <v>764</v>
      </c>
      <c r="C26" s="298">
        <v>20441731</v>
      </c>
      <c r="D26" s="298">
        <v>258545650</v>
      </c>
      <c r="E26" s="298">
        <f>D26+C26</f>
        <v>278987381</v>
      </c>
      <c r="F26" s="30"/>
    </row>
    <row r="27" spans="1:6" ht="27.75" customHeight="1">
      <c r="A27" s="133">
        <v>21604</v>
      </c>
      <c r="B27" s="131" t="s">
        <v>765</v>
      </c>
      <c r="C27" s="108"/>
      <c r="D27" s="108"/>
      <c r="E27" s="108"/>
      <c r="F27" s="30"/>
    </row>
    <row r="28" spans="1:6" ht="14.25" customHeight="1">
      <c r="A28" s="301" t="s">
        <v>85</v>
      </c>
      <c r="B28" s="302"/>
      <c r="C28" s="302"/>
      <c r="D28" s="109"/>
      <c r="E28" s="303">
        <f>E20+E21+E22+E23+E24+E25+E26+E27</f>
        <v>279588774</v>
      </c>
      <c r="F28" s="30"/>
    </row>
    <row r="29" spans="1:6" ht="14.25" customHeight="1">
      <c r="A29" s="32"/>
      <c r="B29" s="32"/>
      <c r="C29" s="32"/>
      <c r="D29" s="32"/>
      <c r="E29" s="32"/>
      <c r="F29" s="30"/>
    </row>
    <row r="30" spans="1:6" ht="16.5" customHeight="1">
      <c r="A30" s="513" t="s">
        <v>766</v>
      </c>
      <c r="B30" s="451"/>
      <c r="C30" s="32"/>
      <c r="D30" s="32"/>
      <c r="E30" s="32"/>
      <c r="F30" s="30"/>
    </row>
    <row r="31" spans="1:6" ht="16.5" customHeight="1">
      <c r="A31" s="32"/>
      <c r="B31" s="32"/>
      <c r="C31" s="32"/>
      <c r="D31" s="32"/>
      <c r="E31" s="32"/>
      <c r="F31" s="30"/>
    </row>
    <row r="32" spans="1:6" ht="16.5" customHeight="1">
      <c r="A32" s="504" t="s">
        <v>767</v>
      </c>
      <c r="B32" s="451"/>
      <c r="C32" s="32"/>
      <c r="D32" s="32"/>
      <c r="E32" s="32"/>
      <c r="F32" s="30"/>
    </row>
    <row r="33" spans="1:6" ht="16.5" customHeight="1">
      <c r="A33" s="32"/>
      <c r="B33" s="32"/>
      <c r="C33" s="32"/>
      <c r="D33" s="32"/>
      <c r="E33" s="32"/>
      <c r="F33" s="30"/>
    </row>
    <row r="34" spans="1:6" ht="16.5" customHeight="1">
      <c r="A34" s="474" t="s">
        <v>106</v>
      </c>
      <c r="B34" s="524" t="s">
        <v>107</v>
      </c>
      <c r="C34" s="474" t="s">
        <v>76</v>
      </c>
      <c r="D34" s="521" t="s">
        <v>90</v>
      </c>
      <c r="E34" s="456"/>
      <c r="F34" s="453"/>
    </row>
    <row r="35" spans="1:6" ht="16.5" customHeight="1">
      <c r="A35" s="508"/>
      <c r="B35" s="525"/>
      <c r="C35" s="508"/>
      <c r="D35" s="514" t="s">
        <v>347</v>
      </c>
      <c r="E35" s="474" t="s">
        <v>418</v>
      </c>
      <c r="F35" s="474" t="s">
        <v>108</v>
      </c>
    </row>
    <row r="36" spans="1:6" ht="16.5" customHeight="1">
      <c r="A36" s="475"/>
      <c r="B36" s="526"/>
      <c r="C36" s="475"/>
      <c r="D36" s="523"/>
      <c r="E36" s="475"/>
      <c r="F36" s="475"/>
    </row>
    <row r="37" spans="1:6" ht="16.5" customHeight="1">
      <c r="A37" s="133">
        <v>1</v>
      </c>
      <c r="B37" s="162" t="s">
        <v>768</v>
      </c>
      <c r="C37" s="304" t="s">
        <v>769</v>
      </c>
      <c r="D37" s="305">
        <v>693295649</v>
      </c>
      <c r="E37" s="306"/>
      <c r="F37" s="306">
        <f t="shared" ref="F37:F47" si="1">E37+D37</f>
        <v>693295649</v>
      </c>
    </row>
    <row r="38" spans="1:6" ht="41.25" customHeight="1">
      <c r="A38" s="133">
        <v>2</v>
      </c>
      <c r="B38" s="162" t="s">
        <v>438</v>
      </c>
      <c r="C38" s="304" t="s">
        <v>439</v>
      </c>
      <c r="D38" s="305">
        <v>168509896</v>
      </c>
      <c r="E38" s="306"/>
      <c r="F38" s="306">
        <f t="shared" si="1"/>
        <v>168509896</v>
      </c>
    </row>
    <row r="39" spans="1:6" ht="16.5" customHeight="1">
      <c r="A39" s="133">
        <v>3</v>
      </c>
      <c r="B39" s="162" t="s">
        <v>768</v>
      </c>
      <c r="C39" s="304" t="s">
        <v>769</v>
      </c>
      <c r="D39" s="305">
        <v>82288212</v>
      </c>
      <c r="E39" s="306"/>
      <c r="F39" s="306">
        <f t="shared" si="1"/>
        <v>82288212</v>
      </c>
    </row>
    <row r="40" spans="1:6" ht="44.25" customHeight="1">
      <c r="A40" s="133">
        <v>4</v>
      </c>
      <c r="B40" s="162" t="s">
        <v>438</v>
      </c>
      <c r="C40" s="304" t="s">
        <v>439</v>
      </c>
      <c r="D40" s="305">
        <v>76740000</v>
      </c>
      <c r="E40" s="306"/>
      <c r="F40" s="306">
        <f t="shared" si="1"/>
        <v>76740000</v>
      </c>
    </row>
    <row r="41" spans="1:6" ht="41.25" customHeight="1">
      <c r="A41" s="133">
        <v>5</v>
      </c>
      <c r="B41" s="162" t="s">
        <v>438</v>
      </c>
      <c r="C41" s="304" t="s">
        <v>439</v>
      </c>
      <c r="D41" s="305">
        <v>57555000</v>
      </c>
      <c r="E41" s="306"/>
      <c r="F41" s="306">
        <f t="shared" si="1"/>
        <v>57555000</v>
      </c>
    </row>
    <row r="42" spans="1:6" ht="16.5" customHeight="1">
      <c r="A42" s="133">
        <v>6</v>
      </c>
      <c r="B42" s="162" t="s">
        <v>770</v>
      </c>
      <c r="C42" s="304" t="s">
        <v>771</v>
      </c>
      <c r="D42" s="305">
        <v>45000000</v>
      </c>
      <c r="E42" s="306"/>
      <c r="F42" s="306">
        <f t="shared" si="1"/>
        <v>45000000</v>
      </c>
    </row>
    <row r="43" spans="1:6" ht="39.75" customHeight="1">
      <c r="A43" s="133">
        <v>7</v>
      </c>
      <c r="B43" s="162" t="s">
        <v>438</v>
      </c>
      <c r="C43" s="304" t="s">
        <v>439</v>
      </c>
      <c r="D43" s="305">
        <v>38370000</v>
      </c>
      <c r="E43" s="306"/>
      <c r="F43" s="306">
        <f t="shared" si="1"/>
        <v>38370000</v>
      </c>
    </row>
    <row r="44" spans="1:6" ht="42" customHeight="1">
      <c r="A44" s="133">
        <v>8</v>
      </c>
      <c r="B44" s="162" t="s">
        <v>438</v>
      </c>
      <c r="C44" s="304" t="s">
        <v>439</v>
      </c>
      <c r="D44" s="305">
        <v>38370000</v>
      </c>
      <c r="E44" s="306"/>
      <c r="F44" s="306">
        <f t="shared" si="1"/>
        <v>38370000</v>
      </c>
    </row>
    <row r="45" spans="1:6" ht="40.5" customHeight="1">
      <c r="A45" s="133">
        <v>9</v>
      </c>
      <c r="B45" s="162" t="s">
        <v>438</v>
      </c>
      <c r="C45" s="304" t="s">
        <v>439</v>
      </c>
      <c r="D45" s="305">
        <v>38370000</v>
      </c>
      <c r="E45" s="306"/>
      <c r="F45" s="306">
        <f t="shared" si="1"/>
        <v>38370000</v>
      </c>
    </row>
    <row r="46" spans="1:6" ht="16.5" customHeight="1">
      <c r="A46" s="133">
        <v>10</v>
      </c>
      <c r="B46" s="162" t="s">
        <v>768</v>
      </c>
      <c r="C46" s="307" t="s">
        <v>769</v>
      </c>
      <c r="D46" s="305">
        <v>36055262</v>
      </c>
      <c r="E46" s="308"/>
      <c r="F46" s="306">
        <f t="shared" si="1"/>
        <v>36055262</v>
      </c>
    </row>
    <row r="47" spans="1:6" ht="16.5" customHeight="1">
      <c r="A47" s="486" t="s">
        <v>772</v>
      </c>
      <c r="B47" s="456"/>
      <c r="C47" s="453"/>
      <c r="D47" s="305">
        <v>137850297</v>
      </c>
      <c r="E47" s="309">
        <v>193324</v>
      </c>
      <c r="F47" s="306">
        <f t="shared" si="1"/>
        <v>138043621</v>
      </c>
    </row>
    <row r="48" spans="1:6" ht="16.5" customHeight="1">
      <c r="A48" s="487" t="s">
        <v>371</v>
      </c>
      <c r="B48" s="456"/>
      <c r="C48" s="453"/>
      <c r="D48" s="310">
        <f t="shared" ref="D48:F48" si="2">SUM(D37:D47)</f>
        <v>1412404316</v>
      </c>
      <c r="E48" s="310">
        <f t="shared" si="2"/>
        <v>193324</v>
      </c>
      <c r="F48" s="310">
        <f t="shared" si="2"/>
        <v>1412597640</v>
      </c>
    </row>
    <row r="49" spans="1:6" ht="16.5" customHeight="1">
      <c r="A49" s="32"/>
      <c r="B49" s="32"/>
      <c r="C49" s="32"/>
      <c r="D49" s="32"/>
      <c r="E49" s="32"/>
      <c r="F49" s="30"/>
    </row>
    <row r="50" spans="1:6" ht="14.25" customHeight="1">
      <c r="A50" s="488" t="s">
        <v>773</v>
      </c>
      <c r="B50" s="453"/>
      <c r="C50" s="32"/>
      <c r="D50" s="32"/>
      <c r="E50" s="32"/>
      <c r="F50" s="30"/>
    </row>
    <row r="51" spans="1:6" ht="14.25" customHeight="1">
      <c r="A51" s="465">
        <v>21</v>
      </c>
      <c r="B51" s="453"/>
      <c r="C51" s="32"/>
      <c r="D51" s="32"/>
      <c r="E51" s="32"/>
      <c r="F51" s="30"/>
    </row>
    <row r="52" spans="1:6" ht="14.25" customHeight="1">
      <c r="A52" s="30"/>
      <c r="B52" s="30"/>
      <c r="C52" s="32"/>
      <c r="D52" s="32"/>
      <c r="E52" s="32"/>
      <c r="F52" s="30"/>
    </row>
    <row r="53" spans="1:6" ht="14.25" customHeight="1">
      <c r="A53" s="474" t="s">
        <v>106</v>
      </c>
      <c r="B53" s="524" t="s">
        <v>107</v>
      </c>
      <c r="C53" s="474" t="s">
        <v>76</v>
      </c>
      <c r="D53" s="521" t="s">
        <v>102</v>
      </c>
      <c r="E53" s="456"/>
      <c r="F53" s="453"/>
    </row>
    <row r="54" spans="1:6" ht="14.25" customHeight="1">
      <c r="A54" s="508"/>
      <c r="B54" s="525"/>
      <c r="C54" s="508"/>
      <c r="D54" s="522" t="s">
        <v>347</v>
      </c>
      <c r="E54" s="474" t="s">
        <v>418</v>
      </c>
      <c r="F54" s="485" t="s">
        <v>108</v>
      </c>
    </row>
    <row r="55" spans="1:6" ht="14.25" customHeight="1">
      <c r="A55" s="475"/>
      <c r="B55" s="526"/>
      <c r="C55" s="475"/>
      <c r="D55" s="523"/>
      <c r="E55" s="475"/>
      <c r="F55" s="475"/>
    </row>
    <row r="56" spans="1:6" ht="14.25" customHeight="1">
      <c r="A56" s="133">
        <v>1</v>
      </c>
      <c r="B56" s="162" t="s">
        <v>774</v>
      </c>
      <c r="C56" s="304" t="s">
        <v>775</v>
      </c>
      <c r="D56" s="309"/>
      <c r="E56" s="306">
        <v>153329</v>
      </c>
      <c r="F56" s="306">
        <f t="shared" ref="F56:F57" si="3">E56+D56</f>
        <v>153329</v>
      </c>
    </row>
    <row r="57" spans="1:6" ht="14.25" customHeight="1">
      <c r="A57" s="133">
        <v>2</v>
      </c>
      <c r="B57" s="162" t="s">
        <v>438</v>
      </c>
      <c r="C57" s="304" t="s">
        <v>439</v>
      </c>
      <c r="D57" s="309"/>
      <c r="E57" s="306">
        <v>39995</v>
      </c>
      <c r="F57" s="306">
        <f t="shared" si="3"/>
        <v>39995</v>
      </c>
    </row>
    <row r="58" spans="1:6" ht="14.25" customHeight="1">
      <c r="A58" s="486" t="s">
        <v>772</v>
      </c>
      <c r="B58" s="456"/>
      <c r="C58" s="453"/>
      <c r="D58" s="311"/>
      <c r="E58" s="311"/>
      <c r="F58" s="311"/>
    </row>
    <row r="59" spans="1:6" ht="14.25" customHeight="1">
      <c r="A59" s="487" t="s">
        <v>371</v>
      </c>
      <c r="B59" s="456"/>
      <c r="C59" s="453"/>
      <c r="D59" s="138"/>
      <c r="E59" s="312">
        <f>SUM(E56:E58)</f>
        <v>193324</v>
      </c>
      <c r="F59" s="312">
        <f>F57+F56</f>
        <v>193324</v>
      </c>
    </row>
    <row r="60" spans="1:6" ht="14.25" customHeight="1">
      <c r="A60" s="32"/>
      <c r="B60" s="32"/>
      <c r="C60" s="32"/>
      <c r="D60" s="32"/>
      <c r="E60" s="32"/>
      <c r="F60" s="30"/>
    </row>
    <row r="61" spans="1:6" ht="14.25" customHeight="1">
      <c r="A61" s="488" t="s">
        <v>776</v>
      </c>
      <c r="B61" s="453"/>
      <c r="C61" s="32"/>
      <c r="D61" s="32"/>
      <c r="E61" s="32"/>
      <c r="F61" s="30"/>
    </row>
    <row r="62" spans="1:6" ht="14.25" customHeight="1">
      <c r="A62" s="465">
        <v>2</v>
      </c>
      <c r="B62" s="453"/>
      <c r="C62" s="32"/>
      <c r="D62" s="32"/>
      <c r="E62" s="32"/>
      <c r="F62" s="30"/>
    </row>
    <row r="63" spans="1:6" ht="14.25" customHeight="1">
      <c r="A63" s="32"/>
      <c r="B63" s="32"/>
      <c r="C63" s="32"/>
      <c r="D63" s="32"/>
      <c r="E63" s="32"/>
      <c r="F63" s="313"/>
    </row>
    <row r="64" spans="1:6" ht="16.5" customHeight="1">
      <c r="A64" s="504" t="s">
        <v>777</v>
      </c>
      <c r="B64" s="451"/>
      <c r="C64" s="32"/>
      <c r="D64" s="32"/>
      <c r="E64" s="32"/>
      <c r="F64" s="30"/>
    </row>
    <row r="65" spans="1:6" ht="16.5" customHeight="1">
      <c r="A65" s="32"/>
      <c r="B65" s="32"/>
      <c r="C65" s="32"/>
      <c r="D65" s="32"/>
      <c r="E65" s="32"/>
      <c r="F65" s="30"/>
    </row>
    <row r="66" spans="1:6" ht="16.5" customHeight="1">
      <c r="A66" s="474" t="s">
        <v>106</v>
      </c>
      <c r="B66" s="524" t="s">
        <v>107</v>
      </c>
      <c r="C66" s="474" t="s">
        <v>76</v>
      </c>
      <c r="D66" s="521" t="s">
        <v>90</v>
      </c>
      <c r="E66" s="456"/>
      <c r="F66" s="453"/>
    </row>
    <row r="67" spans="1:6" ht="16.5" customHeight="1">
      <c r="A67" s="508"/>
      <c r="B67" s="525"/>
      <c r="C67" s="508"/>
      <c r="D67" s="522" t="s">
        <v>347</v>
      </c>
      <c r="E67" s="474" t="s">
        <v>418</v>
      </c>
      <c r="F67" s="485" t="s">
        <v>108</v>
      </c>
    </row>
    <row r="68" spans="1:6" ht="16.5" customHeight="1">
      <c r="A68" s="475"/>
      <c r="B68" s="526"/>
      <c r="C68" s="475"/>
      <c r="D68" s="523"/>
      <c r="E68" s="475"/>
      <c r="F68" s="475"/>
    </row>
    <row r="69" spans="1:6" ht="42" customHeight="1">
      <c r="A69" s="133">
        <v>1</v>
      </c>
      <c r="B69" s="162" t="s">
        <v>438</v>
      </c>
      <c r="C69" s="304" t="s">
        <v>439</v>
      </c>
      <c r="D69" s="309">
        <v>-673475000</v>
      </c>
      <c r="E69" s="306"/>
      <c r="F69" s="306">
        <f t="shared" ref="F69:F79" si="4">E69+D69</f>
        <v>-673475000</v>
      </c>
    </row>
    <row r="70" spans="1:6" ht="16.5" customHeight="1">
      <c r="A70" s="151">
        <v>2</v>
      </c>
      <c r="B70" s="162" t="s">
        <v>778</v>
      </c>
      <c r="C70" s="304" t="s">
        <v>779</v>
      </c>
      <c r="D70" s="309">
        <v>-19185000</v>
      </c>
      <c r="E70" s="306"/>
      <c r="F70" s="306">
        <f t="shared" si="4"/>
        <v>-19185000</v>
      </c>
    </row>
    <row r="71" spans="1:6" ht="16.5" customHeight="1">
      <c r="A71" s="151">
        <v>3</v>
      </c>
      <c r="B71" s="162" t="s">
        <v>385</v>
      </c>
      <c r="C71" s="304" t="s">
        <v>386</v>
      </c>
      <c r="D71" s="309">
        <v>-19185000</v>
      </c>
      <c r="E71" s="306"/>
      <c r="F71" s="306">
        <f t="shared" si="4"/>
        <v>-19185000</v>
      </c>
    </row>
    <row r="72" spans="1:6" ht="16.5" customHeight="1">
      <c r="A72" s="151">
        <v>4</v>
      </c>
      <c r="B72" s="162" t="s">
        <v>780</v>
      </c>
      <c r="C72" s="304" t="s">
        <v>781</v>
      </c>
      <c r="D72" s="309">
        <v>-19185000</v>
      </c>
      <c r="E72" s="306"/>
      <c r="F72" s="306">
        <f t="shared" si="4"/>
        <v>-19185000</v>
      </c>
    </row>
    <row r="73" spans="1:6" ht="16.5" customHeight="1">
      <c r="A73" s="151">
        <v>5</v>
      </c>
      <c r="B73" s="162" t="s">
        <v>782</v>
      </c>
      <c r="C73" s="304" t="s">
        <v>783</v>
      </c>
      <c r="D73" s="309">
        <v>-19185000</v>
      </c>
      <c r="E73" s="306"/>
      <c r="F73" s="306">
        <f t="shared" si="4"/>
        <v>-19185000</v>
      </c>
    </row>
    <row r="74" spans="1:6" ht="16.5" customHeight="1">
      <c r="A74" s="151">
        <v>6</v>
      </c>
      <c r="B74" s="162" t="s">
        <v>784</v>
      </c>
      <c r="C74" s="304" t="s">
        <v>785</v>
      </c>
      <c r="D74" s="309">
        <v>-19185000</v>
      </c>
      <c r="E74" s="306"/>
      <c r="F74" s="306">
        <f t="shared" si="4"/>
        <v>-19185000</v>
      </c>
    </row>
    <row r="75" spans="1:6" ht="16.5" customHeight="1">
      <c r="A75" s="151">
        <v>7</v>
      </c>
      <c r="B75" s="162" t="s">
        <v>786</v>
      </c>
      <c r="C75" s="304" t="s">
        <v>787</v>
      </c>
      <c r="D75" s="309">
        <v>-19185000</v>
      </c>
      <c r="E75" s="306"/>
      <c r="F75" s="306">
        <f t="shared" si="4"/>
        <v>-19185000</v>
      </c>
    </row>
    <row r="76" spans="1:6" ht="16.5" customHeight="1">
      <c r="A76" s="151">
        <v>8</v>
      </c>
      <c r="B76" s="162" t="s">
        <v>788</v>
      </c>
      <c r="C76" s="304" t="s">
        <v>789</v>
      </c>
      <c r="D76" s="309">
        <v>-19185000</v>
      </c>
      <c r="E76" s="306"/>
      <c r="F76" s="306">
        <f t="shared" si="4"/>
        <v>-19185000</v>
      </c>
    </row>
    <row r="77" spans="1:6" ht="16.5" customHeight="1">
      <c r="A77" s="151">
        <v>9</v>
      </c>
      <c r="B77" s="162" t="s">
        <v>790</v>
      </c>
      <c r="C77" s="304" t="s">
        <v>791</v>
      </c>
      <c r="D77" s="309">
        <v>-19185000</v>
      </c>
      <c r="E77" s="306"/>
      <c r="F77" s="306">
        <f t="shared" si="4"/>
        <v>-19185000</v>
      </c>
    </row>
    <row r="78" spans="1:6" ht="16.5" customHeight="1">
      <c r="A78" s="133">
        <v>10</v>
      </c>
      <c r="B78" s="162" t="s">
        <v>792</v>
      </c>
      <c r="C78" s="307" t="s">
        <v>793</v>
      </c>
      <c r="D78" s="309">
        <v>-19185000</v>
      </c>
      <c r="E78" s="306"/>
      <c r="F78" s="306">
        <f t="shared" si="4"/>
        <v>-19185000</v>
      </c>
    </row>
    <row r="79" spans="1:6" ht="16.5" customHeight="1">
      <c r="A79" s="486" t="s">
        <v>772</v>
      </c>
      <c r="B79" s="456"/>
      <c r="C79" s="453"/>
      <c r="D79" s="309">
        <v>-494220652</v>
      </c>
      <c r="E79" s="309">
        <v>-78663</v>
      </c>
      <c r="F79" s="306">
        <f t="shared" si="4"/>
        <v>-494299315</v>
      </c>
    </row>
    <row r="80" spans="1:6" ht="16.5" customHeight="1">
      <c r="A80" s="487" t="s">
        <v>371</v>
      </c>
      <c r="B80" s="456"/>
      <c r="C80" s="453"/>
      <c r="D80" s="312">
        <f t="shared" ref="D80:F80" si="5">D69+D70+D71+D72+D73+D74+D75+D76+D77+D78+D79</f>
        <v>-1340360652</v>
      </c>
      <c r="E80" s="312">
        <f t="shared" si="5"/>
        <v>-78663</v>
      </c>
      <c r="F80" s="312">
        <f t="shared" si="5"/>
        <v>-1340439315</v>
      </c>
    </row>
    <row r="81" spans="1:6" ht="16.5" customHeight="1">
      <c r="A81" s="32"/>
      <c r="B81" s="32"/>
      <c r="C81" s="32"/>
      <c r="D81" s="32"/>
      <c r="E81" s="32"/>
      <c r="F81" s="30"/>
    </row>
    <row r="82" spans="1:6" ht="14.25" customHeight="1">
      <c r="A82" s="488" t="s">
        <v>773</v>
      </c>
      <c r="B82" s="453"/>
      <c r="C82" s="32"/>
      <c r="D82" s="32"/>
      <c r="E82" s="32"/>
      <c r="F82" s="30"/>
    </row>
    <row r="83" spans="1:6" ht="14.25" customHeight="1">
      <c r="A83" s="465">
        <v>46</v>
      </c>
      <c r="B83" s="453"/>
      <c r="C83" s="32"/>
      <c r="D83" s="32"/>
      <c r="E83" s="32"/>
      <c r="F83" s="30"/>
    </row>
    <row r="84" spans="1:6" ht="14.25" customHeight="1">
      <c r="A84" s="30"/>
      <c r="B84" s="30"/>
      <c r="C84" s="32"/>
      <c r="D84" s="32"/>
      <c r="E84" s="32"/>
      <c r="F84" s="30"/>
    </row>
    <row r="85" spans="1:6" ht="14.25" customHeight="1">
      <c r="A85" s="474" t="s">
        <v>106</v>
      </c>
      <c r="B85" s="524" t="s">
        <v>107</v>
      </c>
      <c r="C85" s="474" t="s">
        <v>76</v>
      </c>
      <c r="D85" s="521" t="s">
        <v>102</v>
      </c>
      <c r="E85" s="456"/>
      <c r="F85" s="453"/>
    </row>
    <row r="86" spans="1:6" ht="14.25" customHeight="1">
      <c r="A86" s="508"/>
      <c r="B86" s="525"/>
      <c r="C86" s="508"/>
      <c r="D86" s="522" t="s">
        <v>347</v>
      </c>
      <c r="E86" s="474" t="s">
        <v>418</v>
      </c>
      <c r="F86" s="485" t="s">
        <v>108</v>
      </c>
    </row>
    <row r="87" spans="1:6" ht="14.25" customHeight="1">
      <c r="A87" s="475"/>
      <c r="B87" s="526"/>
      <c r="C87" s="475"/>
      <c r="D87" s="523"/>
      <c r="E87" s="475"/>
      <c r="F87" s="475"/>
    </row>
    <row r="88" spans="1:6" ht="14.25" customHeight="1">
      <c r="A88" s="133">
        <v>1</v>
      </c>
      <c r="B88" s="162" t="s">
        <v>774</v>
      </c>
      <c r="C88" s="307" t="s">
        <v>794</v>
      </c>
      <c r="D88" s="297"/>
      <c r="E88" s="297">
        <v>-78663</v>
      </c>
      <c r="F88" s="297">
        <v>-78663</v>
      </c>
    </row>
    <row r="89" spans="1:6" ht="14.25" customHeight="1">
      <c r="A89" s="486" t="s">
        <v>772</v>
      </c>
      <c r="B89" s="456"/>
      <c r="C89" s="453"/>
      <c r="D89" s="137"/>
      <c r="E89" s="137"/>
      <c r="F89" s="137"/>
    </row>
    <row r="90" spans="1:6" ht="14.25" customHeight="1">
      <c r="A90" s="487" t="s">
        <v>371</v>
      </c>
      <c r="B90" s="456"/>
      <c r="C90" s="453"/>
      <c r="D90" s="312"/>
      <c r="E90" s="312">
        <v>-78663</v>
      </c>
      <c r="F90" s="312">
        <f>F88+F89</f>
        <v>-78663</v>
      </c>
    </row>
    <row r="91" spans="1:6" ht="14.25" customHeight="1">
      <c r="A91" s="32"/>
      <c r="B91" s="32"/>
      <c r="C91" s="32"/>
      <c r="D91" s="32"/>
      <c r="E91" s="32"/>
      <c r="F91" s="30"/>
    </row>
    <row r="92" spans="1:6" ht="14.25" customHeight="1">
      <c r="A92" s="32"/>
      <c r="B92" s="32"/>
      <c r="C92" s="32"/>
      <c r="D92" s="32"/>
      <c r="E92" s="32"/>
      <c r="F92" s="30"/>
    </row>
    <row r="93" spans="1:6" ht="14.25" customHeight="1">
      <c r="A93" s="488" t="s">
        <v>776</v>
      </c>
      <c r="B93" s="453"/>
      <c r="C93" s="32"/>
      <c r="D93" s="32"/>
      <c r="E93" s="32"/>
      <c r="F93" s="30"/>
    </row>
    <row r="94" spans="1:6" ht="14.25" customHeight="1">
      <c r="A94" s="465">
        <v>1</v>
      </c>
      <c r="B94" s="453"/>
      <c r="C94" s="32"/>
      <c r="D94" s="32"/>
      <c r="E94" s="32"/>
      <c r="F94" s="30"/>
    </row>
    <row r="95" spans="1:6" ht="14.25" customHeight="1">
      <c r="A95" s="32"/>
      <c r="B95" s="32"/>
      <c r="C95" s="32"/>
      <c r="D95" s="32"/>
      <c r="E95" s="32"/>
      <c r="F95" s="313"/>
    </row>
    <row r="96" spans="1:6" ht="16.5" customHeight="1">
      <c r="A96" s="504" t="s">
        <v>795</v>
      </c>
      <c r="B96" s="451"/>
      <c r="C96" s="32"/>
      <c r="D96" s="32"/>
      <c r="E96" s="32"/>
      <c r="F96" s="30"/>
    </row>
    <row r="97" spans="1:6" ht="16.5" customHeight="1">
      <c r="A97" s="32"/>
      <c r="B97" s="32"/>
      <c r="C97" s="32"/>
      <c r="D97" s="32"/>
      <c r="E97" s="32"/>
      <c r="F97" s="30"/>
    </row>
    <row r="98" spans="1:6" ht="16.5" customHeight="1">
      <c r="A98" s="474" t="s">
        <v>106</v>
      </c>
      <c r="B98" s="524" t="s">
        <v>107</v>
      </c>
      <c r="C98" s="474" t="s">
        <v>76</v>
      </c>
      <c r="D98" s="521" t="s">
        <v>90</v>
      </c>
      <c r="E98" s="456"/>
      <c r="F98" s="453"/>
    </row>
    <row r="99" spans="1:6" ht="16.5" customHeight="1">
      <c r="A99" s="508"/>
      <c r="B99" s="525"/>
      <c r="C99" s="508"/>
      <c r="D99" s="522" t="s">
        <v>347</v>
      </c>
      <c r="E99" s="474" t="s">
        <v>418</v>
      </c>
      <c r="F99" s="485" t="s">
        <v>108</v>
      </c>
    </row>
    <row r="100" spans="1:6" ht="9" customHeight="1">
      <c r="A100" s="475"/>
      <c r="B100" s="526"/>
      <c r="C100" s="475"/>
      <c r="D100" s="523"/>
      <c r="E100" s="475"/>
      <c r="F100" s="475"/>
    </row>
    <row r="101" spans="1:6" ht="16.5" customHeight="1">
      <c r="A101" s="133">
        <v>1</v>
      </c>
      <c r="B101" s="307" t="s">
        <v>796</v>
      </c>
      <c r="C101" s="304" t="s">
        <v>797</v>
      </c>
      <c r="D101" s="314"/>
      <c r="E101" s="309">
        <v>-486732</v>
      </c>
      <c r="F101" s="309">
        <f t="shared" ref="F101:F103" si="6">E101+D101</f>
        <v>-486732</v>
      </c>
    </row>
    <row r="102" spans="1:6" ht="41.25" customHeight="1">
      <c r="A102" s="151">
        <v>2</v>
      </c>
      <c r="B102" s="307" t="s">
        <v>438</v>
      </c>
      <c r="C102" s="307" t="s">
        <v>439</v>
      </c>
      <c r="D102" s="309">
        <v>-7884</v>
      </c>
      <c r="E102" s="315"/>
      <c r="F102" s="309">
        <f t="shared" si="6"/>
        <v>-7884</v>
      </c>
    </row>
    <row r="103" spans="1:6" ht="16.5" customHeight="1">
      <c r="A103" s="486" t="s">
        <v>772</v>
      </c>
      <c r="B103" s="456"/>
      <c r="C103" s="453"/>
      <c r="D103" s="315"/>
      <c r="E103" s="315"/>
      <c r="F103" s="309">
        <f t="shared" si="6"/>
        <v>0</v>
      </c>
    </row>
    <row r="104" spans="1:6" ht="16.5" customHeight="1">
      <c r="A104" s="487" t="s">
        <v>371</v>
      </c>
      <c r="B104" s="456"/>
      <c r="C104" s="453"/>
      <c r="D104" s="310">
        <f t="shared" ref="D104:F104" si="7">D101+D102+D103</f>
        <v>-7884</v>
      </c>
      <c r="E104" s="310">
        <f t="shared" si="7"/>
        <v>-486732</v>
      </c>
      <c r="F104" s="310">
        <f t="shared" si="7"/>
        <v>-494616</v>
      </c>
    </row>
    <row r="105" spans="1:6" ht="16.5" customHeight="1">
      <c r="A105" s="32"/>
      <c r="B105" s="32"/>
      <c r="C105" s="32"/>
      <c r="D105" s="32"/>
      <c r="E105" s="32"/>
      <c r="F105" s="30"/>
    </row>
    <row r="106" spans="1:6" ht="14.25" customHeight="1">
      <c r="A106" s="488" t="s">
        <v>773</v>
      </c>
      <c r="B106" s="453"/>
      <c r="C106" s="32"/>
      <c r="D106" s="32"/>
      <c r="E106" s="32"/>
      <c r="F106" s="30"/>
    </row>
    <row r="107" spans="1:6" ht="14.25" customHeight="1">
      <c r="A107" s="465">
        <v>2</v>
      </c>
      <c r="B107" s="453"/>
      <c r="C107" s="32"/>
      <c r="D107" s="32"/>
      <c r="E107" s="32"/>
      <c r="F107" s="30"/>
    </row>
    <row r="108" spans="1:6" ht="14.25" customHeight="1">
      <c r="A108" s="30"/>
      <c r="B108" s="30"/>
      <c r="C108" s="32"/>
      <c r="D108" s="32"/>
      <c r="E108" s="32"/>
      <c r="F108" s="30"/>
    </row>
    <row r="109" spans="1:6" ht="14.25" customHeight="1">
      <c r="A109" s="474" t="s">
        <v>106</v>
      </c>
      <c r="B109" s="524" t="s">
        <v>107</v>
      </c>
      <c r="C109" s="474" t="s">
        <v>76</v>
      </c>
      <c r="D109" s="521" t="s">
        <v>102</v>
      </c>
      <c r="E109" s="456"/>
      <c r="F109" s="453"/>
    </row>
    <row r="110" spans="1:6" ht="14.25" customHeight="1">
      <c r="A110" s="508"/>
      <c r="B110" s="525"/>
      <c r="C110" s="508"/>
      <c r="D110" s="522" t="s">
        <v>347</v>
      </c>
      <c r="E110" s="474" t="s">
        <v>418</v>
      </c>
      <c r="F110" s="485" t="s">
        <v>108</v>
      </c>
    </row>
    <row r="111" spans="1:6" ht="14.25" customHeight="1">
      <c r="A111" s="475"/>
      <c r="B111" s="526"/>
      <c r="C111" s="475"/>
      <c r="D111" s="523"/>
      <c r="E111" s="475"/>
      <c r="F111" s="475"/>
    </row>
    <row r="112" spans="1:6" ht="14.25" customHeight="1">
      <c r="A112" s="151">
        <v>1</v>
      </c>
      <c r="B112" s="307" t="s">
        <v>796</v>
      </c>
      <c r="C112" s="304" t="s">
        <v>797</v>
      </c>
      <c r="D112" s="314"/>
      <c r="E112" s="309">
        <v>486732</v>
      </c>
      <c r="F112" s="309">
        <f>E112+D112</f>
        <v>486732</v>
      </c>
    </row>
    <row r="113" spans="1:6" ht="14.25" customHeight="1">
      <c r="A113" s="489" t="s">
        <v>772</v>
      </c>
      <c r="B113" s="456"/>
      <c r="C113" s="453"/>
      <c r="D113" s="316"/>
      <c r="E113" s="309"/>
      <c r="F113" s="309"/>
    </row>
    <row r="114" spans="1:6" ht="14.25" customHeight="1">
      <c r="A114" s="492" t="s">
        <v>371</v>
      </c>
      <c r="B114" s="456"/>
      <c r="C114" s="453"/>
      <c r="D114" s="310">
        <f t="shared" ref="D114:F114" si="8">D113+D112</f>
        <v>0</v>
      </c>
      <c r="E114" s="310">
        <f t="shared" si="8"/>
        <v>486732</v>
      </c>
      <c r="F114" s="310">
        <f t="shared" si="8"/>
        <v>486732</v>
      </c>
    </row>
    <row r="115" spans="1:6" ht="14.25" customHeight="1">
      <c r="A115" s="32"/>
      <c r="B115" s="32"/>
      <c r="C115" s="32"/>
      <c r="D115" s="32"/>
      <c r="E115" s="32"/>
      <c r="F115" s="30"/>
    </row>
    <row r="116" spans="1:6" ht="14.25" customHeight="1">
      <c r="A116" s="32"/>
      <c r="B116" s="32"/>
      <c r="C116" s="32"/>
      <c r="D116" s="32"/>
      <c r="E116" s="32"/>
      <c r="F116" s="30"/>
    </row>
    <row r="117" spans="1:6" ht="14.25" customHeight="1">
      <c r="A117" s="488" t="s">
        <v>776</v>
      </c>
      <c r="B117" s="453"/>
      <c r="C117" s="32"/>
      <c r="D117" s="32"/>
      <c r="E117" s="32"/>
      <c r="F117" s="30"/>
    </row>
    <row r="118" spans="1:6" ht="14.25" customHeight="1">
      <c r="A118" s="465">
        <v>1</v>
      </c>
      <c r="B118" s="453"/>
      <c r="C118" s="32"/>
      <c r="D118" s="32"/>
      <c r="E118" s="32"/>
      <c r="F118" s="30"/>
    </row>
    <row r="119" spans="1:6" ht="14.25" customHeight="1">
      <c r="A119" s="32"/>
      <c r="B119" s="32"/>
      <c r="C119" s="32"/>
      <c r="D119" s="32"/>
      <c r="E119" s="32"/>
      <c r="F119" s="313"/>
    </row>
    <row r="120" spans="1:6" ht="16.5" customHeight="1">
      <c r="A120" s="527" t="s">
        <v>798</v>
      </c>
      <c r="B120" s="451"/>
      <c r="C120" s="32"/>
      <c r="D120" s="32"/>
      <c r="E120" s="32"/>
      <c r="F120" s="30"/>
    </row>
    <row r="121" spans="1:6" ht="16.5" customHeight="1">
      <c r="A121" s="32"/>
      <c r="B121" s="32"/>
      <c r="C121" s="32"/>
      <c r="D121" s="32"/>
      <c r="E121" s="32"/>
      <c r="F121" s="30"/>
    </row>
    <row r="122" spans="1:6" ht="16.5" customHeight="1">
      <c r="A122" s="474" t="s">
        <v>106</v>
      </c>
      <c r="B122" s="524" t="s">
        <v>107</v>
      </c>
      <c r="C122" s="474" t="s">
        <v>76</v>
      </c>
      <c r="D122" s="521" t="s">
        <v>90</v>
      </c>
      <c r="E122" s="456"/>
      <c r="F122" s="453"/>
    </row>
    <row r="123" spans="1:6" ht="16.5" customHeight="1">
      <c r="A123" s="508"/>
      <c r="B123" s="525"/>
      <c r="C123" s="508"/>
      <c r="D123" s="522" t="s">
        <v>347</v>
      </c>
      <c r="E123" s="474" t="s">
        <v>418</v>
      </c>
      <c r="F123" s="485" t="s">
        <v>108</v>
      </c>
    </row>
    <row r="124" spans="1:6" ht="9" customHeight="1">
      <c r="A124" s="475"/>
      <c r="B124" s="526"/>
      <c r="C124" s="475"/>
      <c r="D124" s="523"/>
      <c r="E124" s="475"/>
      <c r="F124" s="475"/>
    </row>
    <row r="125" spans="1:6" ht="16.5" customHeight="1">
      <c r="A125" s="151">
        <v>1</v>
      </c>
      <c r="B125" s="162" t="s">
        <v>799</v>
      </c>
      <c r="C125" s="304" t="s">
        <v>800</v>
      </c>
      <c r="D125" s="309">
        <v>49167740</v>
      </c>
      <c r="E125" s="309">
        <v>12583488</v>
      </c>
      <c r="F125" s="309">
        <f t="shared" ref="F125:F135" si="9">E125+D125</f>
        <v>61751228</v>
      </c>
    </row>
    <row r="126" spans="1:6" ht="16.5" customHeight="1">
      <c r="A126" s="151">
        <v>2</v>
      </c>
      <c r="B126" s="162" t="s">
        <v>801</v>
      </c>
      <c r="C126" s="304" t="s">
        <v>802</v>
      </c>
      <c r="D126" s="314"/>
      <c r="E126" s="309">
        <v>41841848</v>
      </c>
      <c r="F126" s="309">
        <f t="shared" si="9"/>
        <v>41841848</v>
      </c>
    </row>
    <row r="127" spans="1:6" ht="16.5" customHeight="1">
      <c r="A127" s="151">
        <v>3</v>
      </c>
      <c r="B127" s="162" t="s">
        <v>803</v>
      </c>
      <c r="C127" s="304" t="s">
        <v>804</v>
      </c>
      <c r="D127" s="314"/>
      <c r="E127" s="309">
        <v>41138830</v>
      </c>
      <c r="F127" s="309">
        <f t="shared" si="9"/>
        <v>41138830</v>
      </c>
    </row>
    <row r="128" spans="1:6" ht="16.5" customHeight="1">
      <c r="A128" s="151">
        <v>4</v>
      </c>
      <c r="B128" s="162" t="s">
        <v>805</v>
      </c>
      <c r="C128" s="304" t="s">
        <v>806</v>
      </c>
      <c r="D128" s="314"/>
      <c r="E128" s="309">
        <v>35136349</v>
      </c>
      <c r="F128" s="309">
        <f t="shared" si="9"/>
        <v>35136349</v>
      </c>
    </row>
    <row r="129" spans="1:6" ht="16.5" customHeight="1">
      <c r="A129" s="151">
        <v>5</v>
      </c>
      <c r="B129" s="162" t="s">
        <v>796</v>
      </c>
      <c r="C129" s="304" t="s">
        <v>797</v>
      </c>
      <c r="D129" s="314"/>
      <c r="E129" s="309">
        <v>34127758</v>
      </c>
      <c r="F129" s="309">
        <f t="shared" si="9"/>
        <v>34127758</v>
      </c>
    </row>
    <row r="130" spans="1:6" ht="16.5" customHeight="1">
      <c r="A130" s="151">
        <v>6</v>
      </c>
      <c r="B130" s="162" t="s">
        <v>807</v>
      </c>
      <c r="C130" s="304" t="s">
        <v>808</v>
      </c>
      <c r="D130" s="309">
        <v>22369946</v>
      </c>
      <c r="E130" s="309"/>
      <c r="F130" s="309">
        <f t="shared" si="9"/>
        <v>22369946</v>
      </c>
    </row>
    <row r="131" spans="1:6" ht="16.5" customHeight="1">
      <c r="A131" s="151">
        <v>7</v>
      </c>
      <c r="B131" s="162" t="s">
        <v>809</v>
      </c>
      <c r="C131" s="304" t="s">
        <v>242</v>
      </c>
      <c r="D131" s="309">
        <v>21298263</v>
      </c>
      <c r="E131" s="309"/>
      <c r="F131" s="309">
        <f t="shared" si="9"/>
        <v>21298263</v>
      </c>
    </row>
    <row r="132" spans="1:6" ht="16.5" customHeight="1">
      <c r="A132" s="151">
        <v>8</v>
      </c>
      <c r="B132" s="162" t="s">
        <v>810</v>
      </c>
      <c r="C132" s="304" t="s">
        <v>811</v>
      </c>
      <c r="D132" s="309"/>
      <c r="E132" s="309">
        <v>14496759</v>
      </c>
      <c r="F132" s="309">
        <f t="shared" si="9"/>
        <v>14496759</v>
      </c>
    </row>
    <row r="133" spans="1:6" ht="47.25" customHeight="1">
      <c r="A133" s="151">
        <v>9</v>
      </c>
      <c r="B133" s="162" t="s">
        <v>438</v>
      </c>
      <c r="C133" s="304" t="s">
        <v>439</v>
      </c>
      <c r="D133" s="314"/>
      <c r="E133" s="309">
        <v>12938922</v>
      </c>
      <c r="F133" s="309">
        <f t="shared" si="9"/>
        <v>12938922</v>
      </c>
    </row>
    <row r="134" spans="1:6" ht="16.5" customHeight="1">
      <c r="A134" s="133">
        <v>10</v>
      </c>
      <c r="B134" s="162" t="s">
        <v>812</v>
      </c>
      <c r="C134" s="304" t="s">
        <v>813</v>
      </c>
      <c r="D134" s="314"/>
      <c r="E134" s="309">
        <v>12696157</v>
      </c>
      <c r="F134" s="309">
        <f t="shared" si="9"/>
        <v>12696157</v>
      </c>
    </row>
    <row r="135" spans="1:6" ht="16.5" customHeight="1">
      <c r="A135" s="486" t="s">
        <v>772</v>
      </c>
      <c r="B135" s="456"/>
      <c r="C135" s="453"/>
      <c r="D135" s="309">
        <v>6033654</v>
      </c>
      <c r="E135" s="309">
        <v>54209989</v>
      </c>
      <c r="F135" s="309">
        <f t="shared" si="9"/>
        <v>60243643</v>
      </c>
    </row>
    <row r="136" spans="1:6" ht="16.5" customHeight="1">
      <c r="A136" s="487" t="s">
        <v>371</v>
      </c>
      <c r="B136" s="456"/>
      <c r="C136" s="453"/>
      <c r="D136" s="310">
        <f t="shared" ref="D136:F136" si="10">SUM(D125:D135)</f>
        <v>98869603</v>
      </c>
      <c r="E136" s="310">
        <f t="shared" si="10"/>
        <v>259170100</v>
      </c>
      <c r="F136" s="310">
        <f t="shared" si="10"/>
        <v>358039703</v>
      </c>
    </row>
    <row r="137" spans="1:6" ht="16.5" customHeight="1">
      <c r="A137" s="32"/>
      <c r="B137" s="32"/>
      <c r="C137" s="32"/>
      <c r="D137" s="32"/>
      <c r="E137" s="32"/>
      <c r="F137" s="30"/>
    </row>
    <row r="138" spans="1:6" ht="14.25" customHeight="1">
      <c r="A138" s="488" t="s">
        <v>773</v>
      </c>
      <c r="B138" s="453"/>
      <c r="C138" s="32"/>
      <c r="D138" s="32"/>
      <c r="E138" s="32"/>
      <c r="F138" s="30"/>
    </row>
    <row r="139" spans="1:6" ht="14.25" customHeight="1">
      <c r="A139" s="465">
        <v>42</v>
      </c>
      <c r="B139" s="453"/>
      <c r="C139" s="32"/>
      <c r="D139" s="32"/>
      <c r="E139" s="32"/>
      <c r="F139" s="30"/>
    </row>
    <row r="140" spans="1:6" ht="14.25" customHeight="1">
      <c r="A140" s="30"/>
      <c r="B140" s="30"/>
      <c r="C140" s="32"/>
      <c r="D140" s="32"/>
      <c r="E140" s="32"/>
      <c r="F140" s="30"/>
    </row>
    <row r="141" spans="1:6" ht="14.25" customHeight="1">
      <c r="A141" s="474" t="s">
        <v>106</v>
      </c>
      <c r="B141" s="524" t="s">
        <v>107</v>
      </c>
      <c r="C141" s="474" t="s">
        <v>76</v>
      </c>
      <c r="D141" s="521" t="s">
        <v>102</v>
      </c>
      <c r="E141" s="456"/>
      <c r="F141" s="453"/>
    </row>
    <row r="142" spans="1:6" ht="14.25" customHeight="1">
      <c r="A142" s="508"/>
      <c r="B142" s="525"/>
      <c r="C142" s="508"/>
      <c r="D142" s="522" t="s">
        <v>347</v>
      </c>
      <c r="E142" s="474" t="s">
        <v>418</v>
      </c>
      <c r="F142" s="485" t="s">
        <v>108</v>
      </c>
    </row>
    <row r="143" spans="1:6" ht="14.25" customHeight="1">
      <c r="A143" s="475"/>
      <c r="B143" s="526"/>
      <c r="C143" s="475"/>
      <c r="D143" s="523"/>
      <c r="E143" s="475"/>
      <c r="F143" s="475"/>
    </row>
    <row r="144" spans="1:6" ht="14.25" customHeight="1">
      <c r="A144" s="151">
        <v>1</v>
      </c>
      <c r="B144" s="162" t="s">
        <v>801</v>
      </c>
      <c r="C144" s="304" t="s">
        <v>802</v>
      </c>
      <c r="D144" s="314"/>
      <c r="E144" s="309">
        <v>41841848</v>
      </c>
      <c r="F144" s="309">
        <f t="shared" ref="F144:F154" si="11">E144+D144</f>
        <v>41841848</v>
      </c>
    </row>
    <row r="145" spans="1:6" ht="14.25" customHeight="1">
      <c r="A145" s="151">
        <v>2</v>
      </c>
      <c r="B145" s="162" t="s">
        <v>803</v>
      </c>
      <c r="C145" s="304" t="s">
        <v>804</v>
      </c>
      <c r="D145" s="309"/>
      <c r="E145" s="309">
        <v>41138830</v>
      </c>
      <c r="F145" s="309">
        <f t="shared" si="11"/>
        <v>41138830</v>
      </c>
    </row>
    <row r="146" spans="1:6" ht="14.25" customHeight="1">
      <c r="A146" s="151">
        <v>3</v>
      </c>
      <c r="B146" s="162" t="s">
        <v>805</v>
      </c>
      <c r="C146" s="304" t="s">
        <v>806</v>
      </c>
      <c r="D146" s="309"/>
      <c r="E146" s="309">
        <v>35136349</v>
      </c>
      <c r="F146" s="309">
        <f t="shared" si="11"/>
        <v>35136349</v>
      </c>
    </row>
    <row r="147" spans="1:6" ht="14.25" customHeight="1">
      <c r="A147" s="151">
        <v>4</v>
      </c>
      <c r="B147" s="162" t="s">
        <v>796</v>
      </c>
      <c r="C147" s="304" t="s">
        <v>797</v>
      </c>
      <c r="D147" s="309"/>
      <c r="E147" s="309">
        <v>34127758</v>
      </c>
      <c r="F147" s="309">
        <f t="shared" si="11"/>
        <v>34127758</v>
      </c>
    </row>
    <row r="148" spans="1:6" ht="14.25" customHeight="1">
      <c r="A148" s="151">
        <v>5</v>
      </c>
      <c r="B148" s="162" t="s">
        <v>809</v>
      </c>
      <c r="C148" s="304" t="s">
        <v>242</v>
      </c>
      <c r="D148" s="309">
        <v>19817281</v>
      </c>
      <c r="E148" s="309"/>
      <c r="F148" s="309">
        <f t="shared" si="11"/>
        <v>19817281</v>
      </c>
    </row>
    <row r="149" spans="1:6" ht="14.25" customHeight="1">
      <c r="A149" s="151">
        <v>6</v>
      </c>
      <c r="B149" s="162" t="s">
        <v>810</v>
      </c>
      <c r="C149" s="304" t="s">
        <v>811</v>
      </c>
      <c r="D149" s="309"/>
      <c r="E149" s="309">
        <v>14496759</v>
      </c>
      <c r="F149" s="309">
        <f t="shared" si="11"/>
        <v>14496759</v>
      </c>
    </row>
    <row r="150" spans="1:6" ht="14.25" customHeight="1">
      <c r="A150" s="151">
        <v>7</v>
      </c>
      <c r="B150" s="162" t="s">
        <v>438</v>
      </c>
      <c r="C150" s="304" t="s">
        <v>439</v>
      </c>
      <c r="D150" s="309">
        <f>608530+15920</f>
        <v>624450</v>
      </c>
      <c r="E150" s="309">
        <v>12314472</v>
      </c>
      <c r="F150" s="309">
        <f t="shared" si="11"/>
        <v>12938922</v>
      </c>
    </row>
    <row r="151" spans="1:6" ht="14.25" customHeight="1">
      <c r="A151" s="151">
        <v>8</v>
      </c>
      <c r="B151" s="162" t="s">
        <v>812</v>
      </c>
      <c r="C151" s="304" t="s">
        <v>813</v>
      </c>
      <c r="D151" s="309"/>
      <c r="E151" s="309">
        <v>12696157</v>
      </c>
      <c r="F151" s="309">
        <f t="shared" si="11"/>
        <v>12696157</v>
      </c>
    </row>
    <row r="152" spans="1:6" ht="14.25" customHeight="1">
      <c r="A152" s="151">
        <v>9</v>
      </c>
      <c r="B152" s="162" t="s">
        <v>799</v>
      </c>
      <c r="C152" s="304" t="s">
        <v>800</v>
      </c>
      <c r="D152" s="314"/>
      <c r="E152" s="309">
        <v>12583488</v>
      </c>
      <c r="F152" s="309">
        <f t="shared" si="11"/>
        <v>12583488</v>
      </c>
    </row>
    <row r="153" spans="1:6" ht="14.25" customHeight="1">
      <c r="A153" s="151">
        <v>10</v>
      </c>
      <c r="B153" s="162" t="s">
        <v>814</v>
      </c>
      <c r="C153" s="304" t="s">
        <v>815</v>
      </c>
      <c r="D153" s="314"/>
      <c r="E153" s="309">
        <f>14373772-6094714-115498-65945-120490</f>
        <v>7977125</v>
      </c>
      <c r="F153" s="309">
        <f t="shared" si="11"/>
        <v>7977125</v>
      </c>
    </row>
    <row r="154" spans="1:6" ht="14.25" customHeight="1">
      <c r="A154" s="486" t="s">
        <v>772</v>
      </c>
      <c r="B154" s="456"/>
      <c r="C154" s="453"/>
      <c r="D154" s="316"/>
      <c r="E154" s="309">
        <v>46232864</v>
      </c>
      <c r="F154" s="309">
        <f t="shared" si="11"/>
        <v>46232864</v>
      </c>
    </row>
    <row r="155" spans="1:6" ht="14.25" customHeight="1">
      <c r="A155" s="487" t="s">
        <v>371</v>
      </c>
      <c r="B155" s="456"/>
      <c r="C155" s="453"/>
      <c r="D155" s="310">
        <f t="shared" ref="D155:F155" si="12">D144+D145+D146+D147+D148+D149+D150+D151+D152+D153+D154</f>
        <v>20441731</v>
      </c>
      <c r="E155" s="310">
        <f t="shared" si="12"/>
        <v>258545650</v>
      </c>
      <c r="F155" s="310">
        <f t="shared" si="12"/>
        <v>278987381</v>
      </c>
    </row>
    <row r="156" spans="1:6" ht="14.25" customHeight="1">
      <c r="A156" s="32"/>
      <c r="B156" s="32"/>
      <c r="C156" s="32"/>
      <c r="D156" s="32"/>
      <c r="E156" s="32"/>
      <c r="F156" s="30"/>
    </row>
    <row r="157" spans="1:6" ht="14.25" customHeight="1">
      <c r="A157" s="32"/>
      <c r="B157" s="32"/>
      <c r="C157" s="32"/>
      <c r="D157" s="32"/>
      <c r="E157" s="32"/>
      <c r="F157" s="30"/>
    </row>
    <row r="158" spans="1:6" ht="14.25" customHeight="1">
      <c r="A158" s="488" t="s">
        <v>776</v>
      </c>
      <c r="B158" s="453"/>
      <c r="C158" s="32"/>
      <c r="D158" s="32"/>
      <c r="E158" s="32"/>
      <c r="F158" s="30"/>
    </row>
    <row r="159" spans="1:6" ht="14.25" customHeight="1">
      <c r="A159" s="465">
        <v>38</v>
      </c>
      <c r="B159" s="453"/>
      <c r="C159" s="32"/>
      <c r="D159" s="32"/>
      <c r="E159" s="32"/>
      <c r="F159" s="30"/>
    </row>
    <row r="160" spans="1:6" ht="14.25" customHeight="1">
      <c r="A160" s="32"/>
      <c r="B160" s="32"/>
      <c r="C160" s="32"/>
      <c r="D160" s="32"/>
      <c r="E160" s="32"/>
      <c r="F160" s="313"/>
    </row>
    <row r="161" spans="1:6" ht="14.25" customHeight="1">
      <c r="A161" s="450" t="s">
        <v>71</v>
      </c>
      <c r="B161" s="451"/>
      <c r="C161" s="2"/>
      <c r="D161" s="2"/>
      <c r="E161" s="2"/>
      <c r="F161" s="2"/>
    </row>
    <row r="162" spans="1:6" ht="14.25" customHeight="1">
      <c r="A162" s="5"/>
      <c r="B162" s="2"/>
      <c r="C162" s="2"/>
      <c r="D162" s="2"/>
      <c r="E162" s="2"/>
      <c r="F162" s="2"/>
    </row>
    <row r="163" spans="1:6">
      <c r="A163" s="465" t="s">
        <v>816</v>
      </c>
      <c r="B163" s="456"/>
      <c r="C163" s="456"/>
      <c r="D163" s="453"/>
      <c r="E163" s="2"/>
      <c r="F163" s="2"/>
    </row>
  </sheetData>
  <mergeCells count="103">
    <mergeCell ref="C85:C87"/>
    <mergeCell ref="D86:D87"/>
    <mergeCell ref="A79:C79"/>
    <mergeCell ref="A80:C80"/>
    <mergeCell ref="A82:B82"/>
    <mergeCell ref="A83:B83"/>
    <mergeCell ref="A85:A87"/>
    <mergeCell ref="B85:B87"/>
    <mergeCell ref="D85:F85"/>
    <mergeCell ref="E86:E87"/>
    <mergeCell ref="F86:F87"/>
    <mergeCell ref="A89:C89"/>
    <mergeCell ref="A90:C90"/>
    <mergeCell ref="A93:B93"/>
    <mergeCell ref="A94:B94"/>
    <mergeCell ref="A96:B96"/>
    <mergeCell ref="A98:A100"/>
    <mergeCell ref="B98:B100"/>
    <mergeCell ref="C98:C100"/>
    <mergeCell ref="D98:F98"/>
    <mergeCell ref="D99:D100"/>
    <mergeCell ref="E99:E100"/>
    <mergeCell ref="F99:F100"/>
    <mergeCell ref="C109:C111"/>
    <mergeCell ref="D110:D111"/>
    <mergeCell ref="A103:C103"/>
    <mergeCell ref="A104:C104"/>
    <mergeCell ref="A106:B106"/>
    <mergeCell ref="A107:B107"/>
    <mergeCell ref="A109:A111"/>
    <mergeCell ref="B109:B111"/>
    <mergeCell ref="D109:F109"/>
    <mergeCell ref="E110:E111"/>
    <mergeCell ref="F110:F111"/>
    <mergeCell ref="A117:B117"/>
    <mergeCell ref="A118:B118"/>
    <mergeCell ref="A120:B120"/>
    <mergeCell ref="A122:A124"/>
    <mergeCell ref="B122:B124"/>
    <mergeCell ref="C122:C124"/>
    <mergeCell ref="D122:F122"/>
    <mergeCell ref="D123:D124"/>
    <mergeCell ref="E123:E124"/>
    <mergeCell ref="F123:F124"/>
    <mergeCell ref="A1:B1"/>
    <mergeCell ref="A3:C3"/>
    <mergeCell ref="A6:A7"/>
    <mergeCell ref="B6:B7"/>
    <mergeCell ref="C6:E6"/>
    <mergeCell ref="A18:A19"/>
    <mergeCell ref="C18:E18"/>
    <mergeCell ref="B18:B19"/>
    <mergeCell ref="A30:B30"/>
    <mergeCell ref="D34:F34"/>
    <mergeCell ref="F35:F36"/>
    <mergeCell ref="B53:B55"/>
    <mergeCell ref="C53:C55"/>
    <mergeCell ref="D53:F53"/>
    <mergeCell ref="D54:D55"/>
    <mergeCell ref="E54:E55"/>
    <mergeCell ref="F54:F55"/>
    <mergeCell ref="D35:D36"/>
    <mergeCell ref="E35:E36"/>
    <mergeCell ref="A47:C47"/>
    <mergeCell ref="A48:C48"/>
    <mergeCell ref="A50:B50"/>
    <mergeCell ref="A51:B51"/>
    <mergeCell ref="A53:A55"/>
    <mergeCell ref="A58:C58"/>
    <mergeCell ref="A59:C59"/>
    <mergeCell ref="A61:B61"/>
    <mergeCell ref="A62:B62"/>
    <mergeCell ref="A64:B64"/>
    <mergeCell ref="A66:A68"/>
    <mergeCell ref="B66:B68"/>
    <mergeCell ref="A32:B32"/>
    <mergeCell ref="A34:A36"/>
    <mergeCell ref="B34:B36"/>
    <mergeCell ref="C34:C36"/>
    <mergeCell ref="A154:C154"/>
    <mergeCell ref="A155:C155"/>
    <mergeCell ref="A158:B158"/>
    <mergeCell ref="A159:B159"/>
    <mergeCell ref="A161:B161"/>
    <mergeCell ref="A163:D163"/>
    <mergeCell ref="C66:C68"/>
    <mergeCell ref="D66:F66"/>
    <mergeCell ref="D67:D68"/>
    <mergeCell ref="E67:E68"/>
    <mergeCell ref="F67:F68"/>
    <mergeCell ref="C141:C143"/>
    <mergeCell ref="D142:D143"/>
    <mergeCell ref="A135:C135"/>
    <mergeCell ref="A136:C136"/>
    <mergeCell ref="A138:B138"/>
    <mergeCell ref="A139:B139"/>
    <mergeCell ref="A141:A143"/>
    <mergeCell ref="B141:B143"/>
    <mergeCell ref="D141:F141"/>
    <mergeCell ref="E142:E143"/>
    <mergeCell ref="F142:F143"/>
    <mergeCell ref="A113:C113"/>
    <mergeCell ref="A114:C114"/>
  </mergeCells>
  <pageMargins left="0.7" right="0.7" top="0.75" bottom="0.75" header="0" footer="0"/>
  <pageSetup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7"/>
  <sheetViews>
    <sheetView showGridLines="0" workbookViewId="0">
      <selection activeCell="E20" sqref="E20"/>
    </sheetView>
  </sheetViews>
  <sheetFormatPr baseColWidth="10" defaultColWidth="14.42578125" defaultRowHeight="15" customHeight="1"/>
  <cols>
    <col min="1" max="1" width="22.7109375" customWidth="1"/>
    <col min="2" max="4" width="15.28515625" customWidth="1"/>
    <col min="5" max="5" width="12.5703125" customWidth="1"/>
    <col min="6" max="6" width="15.5703125" customWidth="1"/>
  </cols>
  <sheetData>
    <row r="1" spans="1:6" ht="13.5" customHeight="1">
      <c r="A1" s="5" t="s">
        <v>817</v>
      </c>
      <c r="B1" s="5"/>
      <c r="C1" s="5"/>
      <c r="D1" s="5"/>
      <c r="E1" s="5"/>
      <c r="F1" s="5"/>
    </row>
    <row r="2" spans="1:6" ht="13.5" customHeight="1">
      <c r="A2" s="12"/>
      <c r="B2" s="12"/>
      <c r="C2" s="2"/>
      <c r="D2" s="2"/>
      <c r="E2" s="2"/>
      <c r="F2" s="2"/>
    </row>
    <row r="3" spans="1:6" ht="13.5" customHeight="1">
      <c r="A3" s="5" t="s">
        <v>818</v>
      </c>
      <c r="B3" s="5"/>
      <c r="C3" s="2"/>
      <c r="D3" s="5"/>
      <c r="E3" s="2"/>
      <c r="F3" s="5"/>
    </row>
    <row r="4" spans="1:6" ht="13.5" customHeight="1">
      <c r="A4" s="40"/>
      <c r="B4" s="2"/>
      <c r="C4" s="2"/>
      <c r="D4" s="2"/>
      <c r="E4" s="2"/>
      <c r="F4" s="2"/>
    </row>
    <row r="5" spans="1:6" ht="15.75" customHeight="1">
      <c r="A5" s="452" t="s">
        <v>90</v>
      </c>
      <c r="B5" s="456"/>
      <c r="C5" s="456"/>
      <c r="D5" s="453"/>
      <c r="E5" s="2"/>
      <c r="F5" s="2"/>
    </row>
    <row r="6" spans="1:6" ht="13.5" customHeight="1">
      <c r="A6" s="16" t="s">
        <v>76</v>
      </c>
      <c r="B6" s="16" t="s">
        <v>819</v>
      </c>
      <c r="C6" s="16" t="s">
        <v>820</v>
      </c>
      <c r="D6" s="16" t="s">
        <v>108</v>
      </c>
      <c r="E6" s="2"/>
      <c r="F6" s="2"/>
    </row>
    <row r="7" spans="1:6" ht="13.5" customHeight="1">
      <c r="A7" s="317" t="s">
        <v>821</v>
      </c>
      <c r="B7" s="108"/>
      <c r="C7" s="108"/>
      <c r="D7" s="108"/>
      <c r="E7" s="2"/>
      <c r="F7" s="318"/>
    </row>
    <row r="8" spans="1:6" ht="13.5" customHeight="1">
      <c r="A8" s="317" t="s">
        <v>822</v>
      </c>
      <c r="B8" s="108"/>
      <c r="C8" s="108"/>
      <c r="D8" s="108"/>
      <c r="E8" s="2"/>
      <c r="F8" s="318"/>
    </row>
    <row r="9" spans="1:6" ht="44.25" customHeight="1">
      <c r="A9" s="317" t="s">
        <v>823</v>
      </c>
      <c r="B9" s="108"/>
      <c r="C9" s="108"/>
      <c r="D9" s="108"/>
      <c r="E9" s="2"/>
      <c r="F9" s="318"/>
    </row>
    <row r="10" spans="1:6" ht="36" customHeight="1">
      <c r="A10" s="317" t="s">
        <v>824</v>
      </c>
      <c r="B10" s="108"/>
      <c r="C10" s="108"/>
      <c r="D10" s="108"/>
      <c r="E10" s="2"/>
      <c r="F10" s="318"/>
    </row>
    <row r="11" spans="1:6" ht="37.5" customHeight="1">
      <c r="A11" s="317" t="s">
        <v>825</v>
      </c>
      <c r="B11" s="108"/>
      <c r="C11" s="108"/>
      <c r="D11" s="108"/>
      <c r="E11" s="2"/>
      <c r="F11" s="318"/>
    </row>
    <row r="12" spans="1:6" ht="13.5" customHeight="1">
      <c r="A12" s="317" t="s">
        <v>826</v>
      </c>
      <c r="B12" s="108"/>
      <c r="C12" s="108"/>
      <c r="D12" s="108"/>
      <c r="E12" s="2"/>
      <c r="F12" s="318"/>
    </row>
    <row r="13" spans="1:6" ht="13.5" customHeight="1">
      <c r="A13" s="319" t="s">
        <v>85</v>
      </c>
      <c r="B13" s="320"/>
      <c r="C13" s="320"/>
      <c r="D13" s="321"/>
      <c r="E13" s="2"/>
      <c r="F13" s="2"/>
    </row>
    <row r="14" spans="1:6" ht="13.5" customHeight="1">
      <c r="A14" s="32"/>
      <c r="B14" s="32"/>
      <c r="C14" s="32"/>
      <c r="D14" s="32"/>
      <c r="E14" s="30"/>
      <c r="F14" s="2"/>
    </row>
    <row r="15" spans="1:6" ht="13.5" customHeight="1">
      <c r="A15" s="452" t="s">
        <v>102</v>
      </c>
      <c r="B15" s="456"/>
      <c r="C15" s="456"/>
      <c r="D15" s="453"/>
      <c r="E15" s="30"/>
      <c r="F15" s="2"/>
    </row>
    <row r="16" spans="1:6" ht="13.5" customHeight="1">
      <c r="A16" s="16" t="s">
        <v>76</v>
      </c>
      <c r="B16" s="16" t="s">
        <v>827</v>
      </c>
      <c r="C16" s="16" t="s">
        <v>828</v>
      </c>
      <c r="D16" s="16" t="s">
        <v>108</v>
      </c>
      <c r="E16" s="30"/>
      <c r="F16" s="2"/>
    </row>
    <row r="17" spans="1:6" ht="13.5" customHeight="1">
      <c r="A17" s="317" t="s">
        <v>821</v>
      </c>
      <c r="B17" s="108"/>
      <c r="C17" s="108"/>
      <c r="D17" s="108"/>
      <c r="E17" s="30"/>
      <c r="F17" s="2"/>
    </row>
    <row r="18" spans="1:6" ht="13.5" customHeight="1">
      <c r="A18" s="317" t="s">
        <v>822</v>
      </c>
      <c r="B18" s="108"/>
      <c r="C18" s="108"/>
      <c r="D18" s="108"/>
      <c r="E18" s="30"/>
      <c r="F18" s="30"/>
    </row>
    <row r="19" spans="1:6" ht="42.75" customHeight="1">
      <c r="A19" s="317" t="s">
        <v>823</v>
      </c>
      <c r="B19" s="108"/>
      <c r="C19" s="108"/>
      <c r="D19" s="108"/>
      <c r="E19" s="30"/>
      <c r="F19" s="30"/>
    </row>
    <row r="20" spans="1:6" ht="36" customHeight="1">
      <c r="A20" s="317" t="s">
        <v>824</v>
      </c>
      <c r="B20" s="108"/>
      <c r="C20" s="108"/>
      <c r="D20" s="108"/>
      <c r="E20" s="30"/>
      <c r="F20" s="30"/>
    </row>
    <row r="21" spans="1:6" ht="39.75" customHeight="1">
      <c r="A21" s="317" t="s">
        <v>825</v>
      </c>
      <c r="B21" s="108"/>
      <c r="C21" s="108"/>
      <c r="D21" s="108"/>
      <c r="E21" s="30"/>
      <c r="F21" s="30"/>
    </row>
    <row r="22" spans="1:6" ht="36.75" customHeight="1">
      <c r="A22" s="317" t="s">
        <v>826</v>
      </c>
      <c r="B22" s="108"/>
      <c r="C22" s="108"/>
      <c r="D22" s="108"/>
      <c r="E22" s="30"/>
      <c r="F22" s="30"/>
    </row>
    <row r="23" spans="1:6" ht="13.5" customHeight="1">
      <c r="A23" s="319" t="s">
        <v>85</v>
      </c>
      <c r="B23" s="320"/>
      <c r="C23" s="320"/>
      <c r="D23" s="321"/>
      <c r="E23" s="30"/>
      <c r="F23" s="30"/>
    </row>
    <row r="24" spans="1:6" ht="13.5" customHeight="1">
      <c r="A24" s="32"/>
      <c r="B24" s="32"/>
      <c r="C24" s="32"/>
      <c r="D24" s="32"/>
      <c r="E24" s="30"/>
      <c r="F24" s="30"/>
    </row>
    <row r="25" spans="1:6" ht="13.5" customHeight="1">
      <c r="A25" s="513" t="s">
        <v>829</v>
      </c>
      <c r="B25" s="451"/>
      <c r="C25" s="32"/>
      <c r="D25" s="32"/>
      <c r="E25" s="30"/>
      <c r="F25" s="30"/>
    </row>
    <row r="26" spans="1:6" ht="13.5" customHeight="1">
      <c r="A26" s="32"/>
      <c r="B26" s="32"/>
      <c r="C26" s="32"/>
      <c r="D26" s="32"/>
      <c r="E26" s="30"/>
      <c r="F26" s="30"/>
    </row>
    <row r="27" spans="1:6" ht="13.5" customHeight="1">
      <c r="A27" s="452" t="s">
        <v>90</v>
      </c>
      <c r="B27" s="456"/>
      <c r="C27" s="456"/>
      <c r="D27" s="456"/>
      <c r="E27" s="456"/>
      <c r="F27" s="453"/>
    </row>
    <row r="28" spans="1:6" ht="13.5" customHeight="1">
      <c r="A28" s="16" t="s">
        <v>106</v>
      </c>
      <c r="B28" s="16" t="s">
        <v>107</v>
      </c>
      <c r="C28" s="16" t="s">
        <v>830</v>
      </c>
      <c r="D28" s="16" t="s">
        <v>831</v>
      </c>
      <c r="E28" s="16" t="s">
        <v>832</v>
      </c>
      <c r="F28" s="16" t="s">
        <v>94</v>
      </c>
    </row>
    <row r="29" spans="1:6" ht="13.5" customHeight="1">
      <c r="A29" s="131">
        <v>1</v>
      </c>
      <c r="B29" s="108"/>
      <c r="C29" s="108"/>
      <c r="D29" s="108"/>
      <c r="E29" s="108"/>
      <c r="F29" s="108"/>
    </row>
    <row r="30" spans="1:6" ht="13.5" customHeight="1">
      <c r="A30" s="131">
        <v>5</v>
      </c>
      <c r="B30" s="108"/>
      <c r="C30" s="108"/>
      <c r="D30" s="108"/>
      <c r="E30" s="108"/>
      <c r="F30" s="108"/>
    </row>
    <row r="31" spans="1:6" ht="13.5" customHeight="1">
      <c r="A31" s="131" t="s">
        <v>833</v>
      </c>
      <c r="B31" s="465"/>
      <c r="C31" s="456"/>
      <c r="D31" s="456"/>
      <c r="E31" s="453"/>
      <c r="F31" s="108"/>
    </row>
    <row r="32" spans="1:6" ht="13.5" customHeight="1">
      <c r="A32" s="452" t="s">
        <v>85</v>
      </c>
      <c r="B32" s="456"/>
      <c r="C32" s="456"/>
      <c r="D32" s="456"/>
      <c r="E32" s="453"/>
      <c r="F32" s="278"/>
    </row>
    <row r="33" spans="1:6" ht="13.5" customHeight="1">
      <c r="A33" s="32"/>
      <c r="B33" s="32"/>
      <c r="C33" s="32"/>
      <c r="D33" s="32"/>
      <c r="E33" s="30"/>
      <c r="F33" s="30"/>
    </row>
    <row r="34" spans="1:6" ht="13.5" customHeight="1">
      <c r="A34" s="488" t="s">
        <v>834</v>
      </c>
      <c r="B34" s="456"/>
      <c r="C34" s="453"/>
      <c r="D34" s="32"/>
      <c r="E34" s="30"/>
      <c r="F34" s="30"/>
    </row>
    <row r="35" spans="1:6" ht="13.5" customHeight="1">
      <c r="A35" s="465"/>
      <c r="B35" s="456"/>
      <c r="C35" s="453"/>
      <c r="D35" s="32"/>
      <c r="E35" s="30"/>
      <c r="F35" s="30"/>
    </row>
    <row r="36" spans="1:6" ht="13.5" customHeight="1">
      <c r="A36" s="32"/>
      <c r="B36" s="32"/>
      <c r="C36" s="32"/>
      <c r="D36" s="32"/>
      <c r="E36" s="30"/>
      <c r="F36" s="30"/>
    </row>
    <row r="37" spans="1:6" ht="13.5" customHeight="1">
      <c r="A37" s="32"/>
      <c r="B37" s="32"/>
      <c r="C37" s="32"/>
      <c r="D37" s="32"/>
      <c r="E37" s="30"/>
      <c r="F37" s="30"/>
    </row>
    <row r="38" spans="1:6" ht="13.5" customHeight="1">
      <c r="A38" s="452" t="s">
        <v>102</v>
      </c>
      <c r="B38" s="456"/>
      <c r="C38" s="456"/>
      <c r="D38" s="456"/>
      <c r="E38" s="456"/>
      <c r="F38" s="453"/>
    </row>
    <row r="39" spans="1:6" ht="13.5" customHeight="1">
      <c r="A39" s="16" t="s">
        <v>106</v>
      </c>
      <c r="B39" s="16" t="s">
        <v>107</v>
      </c>
      <c r="C39" s="16" t="s">
        <v>830</v>
      </c>
      <c r="D39" s="16" t="s">
        <v>831</v>
      </c>
      <c r="E39" s="16" t="s">
        <v>832</v>
      </c>
      <c r="F39" s="16" t="s">
        <v>94</v>
      </c>
    </row>
    <row r="40" spans="1:6" ht="13.5" customHeight="1">
      <c r="A40" s="133">
        <v>1</v>
      </c>
      <c r="B40" s="108"/>
      <c r="C40" s="108"/>
      <c r="D40" s="108"/>
      <c r="E40" s="108"/>
      <c r="F40" s="108"/>
    </row>
    <row r="41" spans="1:6" ht="13.5" customHeight="1">
      <c r="A41" s="133">
        <v>5</v>
      </c>
      <c r="B41" s="108"/>
      <c r="C41" s="108"/>
      <c r="D41" s="108"/>
      <c r="E41" s="108"/>
      <c r="F41" s="108"/>
    </row>
    <row r="42" spans="1:6" ht="13.5" customHeight="1">
      <c r="A42" s="131" t="s">
        <v>833</v>
      </c>
      <c r="B42" s="465"/>
      <c r="C42" s="456"/>
      <c r="D42" s="456"/>
      <c r="E42" s="453"/>
      <c r="F42" s="108"/>
    </row>
    <row r="43" spans="1:6" ht="13.5" customHeight="1">
      <c r="A43" s="452" t="s">
        <v>85</v>
      </c>
      <c r="B43" s="456"/>
      <c r="C43" s="456"/>
      <c r="D43" s="456"/>
      <c r="E43" s="453"/>
      <c r="F43" s="278"/>
    </row>
    <row r="44" spans="1:6" ht="13.5" customHeight="1">
      <c r="A44" s="32"/>
      <c r="B44" s="32"/>
      <c r="C44" s="32"/>
      <c r="D44" s="32"/>
      <c r="E44" s="30"/>
      <c r="F44" s="30"/>
    </row>
    <row r="45" spans="1:6" ht="13.5" customHeight="1">
      <c r="A45" s="488" t="s">
        <v>835</v>
      </c>
      <c r="B45" s="456"/>
      <c r="C45" s="453"/>
      <c r="D45" s="32"/>
      <c r="E45" s="30"/>
      <c r="F45" s="30"/>
    </row>
    <row r="46" spans="1:6" ht="13.5" customHeight="1">
      <c r="A46" s="465"/>
      <c r="B46" s="456"/>
      <c r="C46" s="453"/>
      <c r="D46" s="32"/>
      <c r="E46" s="30"/>
      <c r="F46" s="30"/>
    </row>
    <row r="47" spans="1:6" ht="13.5" customHeight="1">
      <c r="A47" s="30"/>
      <c r="B47" s="30"/>
      <c r="C47" s="30"/>
      <c r="D47" s="32"/>
      <c r="E47" s="30"/>
      <c r="F47" s="30"/>
    </row>
    <row r="48" spans="1:6" ht="57.75" customHeight="1">
      <c r="A48" s="528" t="s">
        <v>836</v>
      </c>
      <c r="B48" s="456"/>
      <c r="C48" s="453"/>
      <c r="D48" s="322"/>
      <c r="E48" s="30"/>
      <c r="F48" s="30"/>
    </row>
    <row r="49" spans="1:6" ht="13.5" customHeight="1">
      <c r="A49" s="322"/>
      <c r="B49" s="322"/>
      <c r="C49" s="322"/>
      <c r="D49" s="322"/>
      <c r="E49" s="30"/>
      <c r="F49" s="30"/>
    </row>
    <row r="50" spans="1:6" ht="13.5" customHeight="1">
      <c r="A50" s="30"/>
      <c r="B50" s="30"/>
      <c r="C50" s="30"/>
      <c r="D50" s="32"/>
      <c r="E50" s="30"/>
      <c r="F50" s="30"/>
    </row>
    <row r="51" spans="1:6" ht="13.5" customHeight="1">
      <c r="A51" s="5" t="s">
        <v>837</v>
      </c>
      <c r="B51" s="5"/>
      <c r="C51" s="5"/>
      <c r="D51" s="5"/>
      <c r="E51" s="5"/>
      <c r="F51" s="5"/>
    </row>
    <row r="52" spans="1:6" ht="13.5" customHeight="1">
      <c r="A52" s="30"/>
      <c r="B52" s="30"/>
      <c r="C52" s="30"/>
      <c r="D52" s="5"/>
      <c r="E52" s="5"/>
      <c r="F52" s="5"/>
    </row>
    <row r="53" spans="1:6" ht="13.5" customHeight="1">
      <c r="A53" s="452" t="s">
        <v>90</v>
      </c>
      <c r="B53" s="456"/>
      <c r="C53" s="456"/>
      <c r="D53" s="453"/>
      <c r="E53" s="5"/>
      <c r="F53" s="5"/>
    </row>
    <row r="54" spans="1:6" ht="13.5" customHeight="1">
      <c r="A54" s="16" t="s">
        <v>76</v>
      </c>
      <c r="B54" s="16" t="s">
        <v>838</v>
      </c>
      <c r="C54" s="16" t="s">
        <v>839</v>
      </c>
      <c r="D54" s="16" t="s">
        <v>108</v>
      </c>
      <c r="E54" s="5"/>
      <c r="F54" s="5"/>
    </row>
    <row r="55" spans="1:6" ht="21.75" customHeight="1">
      <c r="A55" s="317" t="s">
        <v>840</v>
      </c>
      <c r="B55" s="108"/>
      <c r="C55" s="108"/>
      <c r="D55" s="108"/>
      <c r="E55" s="5"/>
      <c r="F55" s="5"/>
    </row>
    <row r="56" spans="1:6" ht="36" customHeight="1">
      <c r="A56" s="317" t="s">
        <v>841</v>
      </c>
      <c r="B56" s="108"/>
      <c r="C56" s="108"/>
      <c r="D56" s="108"/>
      <c r="E56" s="5"/>
      <c r="F56" s="5"/>
    </row>
    <row r="57" spans="1:6" ht="33.75" customHeight="1">
      <c r="A57" s="317" t="s">
        <v>842</v>
      </c>
      <c r="B57" s="108"/>
      <c r="C57" s="108"/>
      <c r="D57" s="108"/>
      <c r="E57" s="5"/>
      <c r="F57" s="5"/>
    </row>
    <row r="58" spans="1:6" ht="30.75" customHeight="1">
      <c r="A58" s="317" t="s">
        <v>843</v>
      </c>
      <c r="B58" s="108"/>
      <c r="C58" s="108"/>
      <c r="D58" s="108"/>
      <c r="E58" s="5"/>
      <c r="F58" s="5"/>
    </row>
    <row r="59" spans="1:6" ht="31.5" customHeight="1">
      <c r="A59" s="317" t="s">
        <v>844</v>
      </c>
      <c r="B59" s="108"/>
      <c r="C59" s="108"/>
      <c r="D59" s="108"/>
      <c r="E59" s="5"/>
      <c r="F59" s="5"/>
    </row>
    <row r="60" spans="1:6" ht="36" customHeight="1">
      <c r="A60" s="317" t="s">
        <v>845</v>
      </c>
      <c r="B60" s="108"/>
      <c r="C60" s="108"/>
      <c r="D60" s="108"/>
      <c r="E60" s="5"/>
      <c r="F60" s="5"/>
    </row>
    <row r="61" spans="1:6" ht="15.75" customHeight="1">
      <c r="A61" s="319" t="s">
        <v>85</v>
      </c>
      <c r="B61" s="320"/>
      <c r="C61" s="320"/>
      <c r="D61" s="321"/>
      <c r="E61" s="5"/>
      <c r="F61" s="5"/>
    </row>
    <row r="62" spans="1:6" ht="15.75" customHeight="1">
      <c r="A62" s="30"/>
      <c r="B62" s="30"/>
      <c r="C62" s="30"/>
      <c r="D62" s="5"/>
      <c r="E62" s="5"/>
      <c r="F62" s="5"/>
    </row>
    <row r="63" spans="1:6" ht="15.75" customHeight="1">
      <c r="A63" s="452" t="s">
        <v>102</v>
      </c>
      <c r="B63" s="456"/>
      <c r="C63" s="456"/>
      <c r="D63" s="453"/>
      <c r="E63" s="5"/>
      <c r="F63" s="5"/>
    </row>
    <row r="64" spans="1:6" ht="13.5" customHeight="1">
      <c r="A64" s="16" t="s">
        <v>76</v>
      </c>
      <c r="B64" s="16" t="s">
        <v>846</v>
      </c>
      <c r="C64" s="16" t="s">
        <v>847</v>
      </c>
      <c r="D64" s="16" t="s">
        <v>108</v>
      </c>
      <c r="E64" s="5"/>
      <c r="F64" s="5"/>
    </row>
    <row r="65" spans="1:6" ht="21.75" customHeight="1">
      <c r="A65" s="317" t="s">
        <v>840</v>
      </c>
      <c r="B65" s="108"/>
      <c r="C65" s="108"/>
      <c r="D65" s="108"/>
      <c r="E65" s="5"/>
      <c r="F65" s="5"/>
    </row>
    <row r="66" spans="1:6" ht="32.25" customHeight="1">
      <c r="A66" s="317" t="s">
        <v>841</v>
      </c>
      <c r="B66" s="108"/>
      <c r="C66" s="108"/>
      <c r="D66" s="108"/>
      <c r="E66" s="5"/>
      <c r="F66" s="5"/>
    </row>
    <row r="67" spans="1:6" ht="35.25" customHeight="1">
      <c r="A67" s="317" t="s">
        <v>842</v>
      </c>
      <c r="B67" s="108"/>
      <c r="C67" s="108"/>
      <c r="D67" s="108"/>
      <c r="E67" s="5"/>
      <c r="F67" s="5"/>
    </row>
    <row r="68" spans="1:6" ht="32.25" customHeight="1">
      <c r="A68" s="317" t="s">
        <v>843</v>
      </c>
      <c r="B68" s="108"/>
      <c r="C68" s="108"/>
      <c r="D68" s="108"/>
      <c r="E68" s="5"/>
      <c r="F68" s="5"/>
    </row>
    <row r="69" spans="1:6" ht="33" customHeight="1">
      <c r="A69" s="317" t="s">
        <v>844</v>
      </c>
      <c r="B69" s="108"/>
      <c r="C69" s="108"/>
      <c r="D69" s="108"/>
      <c r="E69" s="5"/>
      <c r="F69" s="5"/>
    </row>
    <row r="70" spans="1:6" ht="33" customHeight="1">
      <c r="A70" s="317" t="s">
        <v>845</v>
      </c>
      <c r="B70" s="108"/>
      <c r="C70" s="108"/>
      <c r="D70" s="108"/>
      <c r="E70" s="5"/>
      <c r="F70" s="5"/>
    </row>
    <row r="71" spans="1:6" ht="15.75" customHeight="1">
      <c r="A71" s="319" t="s">
        <v>85</v>
      </c>
      <c r="B71" s="320"/>
      <c r="C71" s="320"/>
      <c r="D71" s="321"/>
      <c r="E71" s="5"/>
      <c r="F71" s="5"/>
    </row>
    <row r="72" spans="1:6" ht="15.75" customHeight="1">
      <c r="A72" s="30"/>
      <c r="B72" s="30"/>
      <c r="C72" s="30"/>
      <c r="D72" s="5"/>
      <c r="E72" s="5"/>
      <c r="F72" s="5"/>
    </row>
    <row r="73" spans="1:6" ht="27" customHeight="1">
      <c r="A73" s="513" t="s">
        <v>848</v>
      </c>
      <c r="B73" s="451"/>
      <c r="C73" s="451"/>
      <c r="D73" s="5"/>
      <c r="E73" s="5"/>
      <c r="F73" s="5"/>
    </row>
    <row r="74" spans="1:6" ht="15.75" customHeight="1">
      <c r="A74" s="30"/>
      <c r="B74" s="30"/>
      <c r="C74" s="30"/>
      <c r="D74" s="5"/>
      <c r="E74" s="5"/>
      <c r="F74" s="5"/>
    </row>
    <row r="75" spans="1:6" ht="15.75" customHeight="1">
      <c r="A75" s="452" t="s">
        <v>90</v>
      </c>
      <c r="B75" s="456"/>
      <c r="C75" s="456"/>
      <c r="D75" s="456"/>
      <c r="E75" s="456"/>
      <c r="F75" s="453"/>
    </row>
    <row r="76" spans="1:6" ht="15.75" customHeight="1">
      <c r="A76" s="16" t="s">
        <v>106</v>
      </c>
      <c r="B76" s="16" t="s">
        <v>107</v>
      </c>
      <c r="C76" s="16" t="s">
        <v>830</v>
      </c>
      <c r="D76" s="16" t="s">
        <v>831</v>
      </c>
      <c r="E76" s="16" t="s">
        <v>832</v>
      </c>
      <c r="F76" s="16" t="s">
        <v>94</v>
      </c>
    </row>
    <row r="77" spans="1:6" ht="15.75" customHeight="1">
      <c r="A77" s="133">
        <v>1</v>
      </c>
      <c r="B77" s="108"/>
      <c r="C77" s="108"/>
      <c r="D77" s="108"/>
      <c r="E77" s="108"/>
      <c r="F77" s="108"/>
    </row>
    <row r="78" spans="1:6" ht="15.75" customHeight="1">
      <c r="A78" s="133">
        <v>5</v>
      </c>
      <c r="B78" s="108"/>
      <c r="C78" s="108"/>
      <c r="D78" s="108"/>
      <c r="E78" s="108"/>
      <c r="F78" s="108"/>
    </row>
    <row r="79" spans="1:6" ht="15.75" customHeight="1">
      <c r="A79" s="131" t="s">
        <v>833</v>
      </c>
      <c r="B79" s="465"/>
      <c r="C79" s="456"/>
      <c r="D79" s="456"/>
      <c r="E79" s="453"/>
      <c r="F79" s="108"/>
    </row>
    <row r="80" spans="1:6" ht="15.75" customHeight="1">
      <c r="A80" s="487" t="s">
        <v>85</v>
      </c>
      <c r="B80" s="456"/>
      <c r="C80" s="456"/>
      <c r="D80" s="456"/>
      <c r="E80" s="453"/>
      <c r="F80" s="278"/>
    </row>
    <row r="81" spans="1:6" ht="15.75" customHeight="1">
      <c r="A81" s="32"/>
      <c r="B81" s="32"/>
      <c r="C81" s="32"/>
      <c r="D81" s="32"/>
      <c r="E81" s="30"/>
      <c r="F81" s="30"/>
    </row>
    <row r="82" spans="1:6" ht="15.75" customHeight="1">
      <c r="A82" s="488" t="s">
        <v>849</v>
      </c>
      <c r="B82" s="456"/>
      <c r="C82" s="453"/>
      <c r="D82" s="32"/>
      <c r="E82" s="30"/>
      <c r="F82" s="30"/>
    </row>
    <row r="83" spans="1:6" ht="15.75" customHeight="1">
      <c r="A83" s="465"/>
      <c r="B83" s="456"/>
      <c r="C83" s="453"/>
      <c r="D83" s="32"/>
      <c r="E83" s="30"/>
      <c r="F83" s="30"/>
    </row>
    <row r="84" spans="1:6" ht="15.75" customHeight="1">
      <c r="A84" s="32"/>
      <c r="B84" s="32"/>
      <c r="C84" s="32"/>
      <c r="D84" s="32"/>
      <c r="E84" s="30"/>
      <c r="F84" s="30"/>
    </row>
    <row r="85" spans="1:6" ht="15.75" customHeight="1">
      <c r="A85" s="452" t="s">
        <v>102</v>
      </c>
      <c r="B85" s="456"/>
      <c r="C85" s="456"/>
      <c r="D85" s="456"/>
      <c r="E85" s="456"/>
      <c r="F85" s="453"/>
    </row>
    <row r="86" spans="1:6" ht="15.75" customHeight="1">
      <c r="A86" s="16" t="s">
        <v>106</v>
      </c>
      <c r="B86" s="16" t="s">
        <v>107</v>
      </c>
      <c r="C86" s="16" t="s">
        <v>830</v>
      </c>
      <c r="D86" s="16" t="s">
        <v>831</v>
      </c>
      <c r="E86" s="16" t="s">
        <v>832</v>
      </c>
      <c r="F86" s="16" t="s">
        <v>94</v>
      </c>
    </row>
    <row r="87" spans="1:6" ht="15.75" customHeight="1">
      <c r="A87" s="133">
        <v>1</v>
      </c>
      <c r="B87" s="108"/>
      <c r="C87" s="108"/>
      <c r="D87" s="108"/>
      <c r="E87" s="108"/>
      <c r="F87" s="108"/>
    </row>
    <row r="88" spans="1:6" ht="15.75" customHeight="1">
      <c r="A88" s="133">
        <v>5</v>
      </c>
      <c r="B88" s="108"/>
      <c r="C88" s="108"/>
      <c r="D88" s="108"/>
      <c r="E88" s="108"/>
      <c r="F88" s="108"/>
    </row>
    <row r="89" spans="1:6" ht="15.75" customHeight="1">
      <c r="A89" s="131" t="s">
        <v>833</v>
      </c>
      <c r="B89" s="465"/>
      <c r="C89" s="456"/>
      <c r="D89" s="456"/>
      <c r="E89" s="453"/>
      <c r="F89" s="108"/>
    </row>
    <row r="90" spans="1:6" ht="15.75" customHeight="1">
      <c r="A90" s="487" t="s">
        <v>85</v>
      </c>
      <c r="B90" s="456"/>
      <c r="C90" s="456"/>
      <c r="D90" s="456"/>
      <c r="E90" s="453"/>
      <c r="F90" s="278"/>
    </row>
    <row r="91" spans="1:6" ht="15.75" customHeight="1">
      <c r="A91" s="32"/>
      <c r="B91" s="32"/>
      <c r="C91" s="32"/>
      <c r="D91" s="32"/>
      <c r="E91" s="30"/>
      <c r="F91" s="30"/>
    </row>
    <row r="92" spans="1:6" ht="15.75" customHeight="1">
      <c r="A92" s="488" t="s">
        <v>850</v>
      </c>
      <c r="B92" s="456"/>
      <c r="C92" s="453"/>
      <c r="D92" s="32"/>
      <c r="E92" s="30"/>
      <c r="F92" s="30"/>
    </row>
    <row r="93" spans="1:6" ht="15.75" customHeight="1">
      <c r="A93" s="465"/>
      <c r="B93" s="456"/>
      <c r="C93" s="453"/>
      <c r="D93" s="32"/>
      <c r="E93" s="30"/>
      <c r="F93" s="30"/>
    </row>
    <row r="94" spans="1:6" ht="15.75" customHeight="1">
      <c r="A94" s="30"/>
      <c r="B94" s="30"/>
      <c r="C94" s="30"/>
      <c r="D94" s="5"/>
      <c r="E94" s="5"/>
      <c r="F94" s="5"/>
    </row>
    <row r="95" spans="1:6" ht="15.75" customHeight="1">
      <c r="A95" s="5" t="s">
        <v>71</v>
      </c>
      <c r="B95" s="2"/>
      <c r="C95" s="2"/>
      <c r="D95" s="2"/>
      <c r="E95" s="2"/>
      <c r="F95" s="2"/>
    </row>
    <row r="96" spans="1:6" ht="15.75" customHeight="1">
      <c r="A96" s="5"/>
      <c r="B96" s="2"/>
      <c r="C96" s="2"/>
      <c r="D96" s="2"/>
      <c r="E96" s="2"/>
      <c r="F96" s="2"/>
    </row>
    <row r="97" spans="1:6" ht="15.75" customHeight="1">
      <c r="A97" s="465" t="s">
        <v>72</v>
      </c>
      <c r="B97" s="453"/>
      <c r="C97" s="322"/>
      <c r="D97" s="322"/>
      <c r="E97" s="2"/>
      <c r="F97" s="2"/>
    </row>
  </sheetData>
  <mergeCells count="28">
    <mergeCell ref="A5:D5"/>
    <mergeCell ref="A15:D15"/>
    <mergeCell ref="A25:B25"/>
    <mergeCell ref="A27:F27"/>
    <mergeCell ref="B31:E31"/>
    <mergeCell ref="A32:E32"/>
    <mergeCell ref="A34:C34"/>
    <mergeCell ref="A35:C35"/>
    <mergeCell ref="A38:F38"/>
    <mergeCell ref="B42:E42"/>
    <mergeCell ref="A43:E43"/>
    <mergeCell ref="A45:C45"/>
    <mergeCell ref="A46:C46"/>
    <mergeCell ref="A48:C48"/>
    <mergeCell ref="A83:C83"/>
    <mergeCell ref="A97:B97"/>
    <mergeCell ref="A53:D53"/>
    <mergeCell ref="A63:D63"/>
    <mergeCell ref="A73:C73"/>
    <mergeCell ref="A75:F75"/>
    <mergeCell ref="B79:E79"/>
    <mergeCell ref="A80:E80"/>
    <mergeCell ref="A82:C82"/>
    <mergeCell ref="A85:F85"/>
    <mergeCell ref="B89:E89"/>
    <mergeCell ref="A90:E90"/>
    <mergeCell ref="A92:C92"/>
    <mergeCell ref="A93:C93"/>
  </mergeCells>
  <pageMargins left="0.25" right="0.25" top="0.75" bottom="0.75" header="0" footer="0"/>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91"/>
  <sheetViews>
    <sheetView showGridLines="0" workbookViewId="0">
      <selection activeCell="E20" sqref="E20"/>
    </sheetView>
  </sheetViews>
  <sheetFormatPr baseColWidth="10" defaultColWidth="14.42578125" defaultRowHeight="15" customHeight="1"/>
  <cols>
    <col min="1" max="1" width="108" customWidth="1"/>
  </cols>
  <sheetData>
    <row r="1" spans="1:1" ht="13.5" customHeight="1">
      <c r="A1" s="5" t="s">
        <v>5</v>
      </c>
    </row>
    <row r="2" spans="1:1" ht="13.5" customHeight="1">
      <c r="A2" s="1"/>
    </row>
    <row r="3" spans="1:1" ht="13.5" customHeight="1">
      <c r="A3" s="7" t="s">
        <v>6</v>
      </c>
    </row>
    <row r="4" spans="1:1" ht="271.5">
      <c r="A4" s="6" t="s">
        <v>7</v>
      </c>
    </row>
    <row r="5" spans="1:1">
      <c r="A5" s="8"/>
    </row>
    <row r="6" spans="1:1">
      <c r="A6" s="5" t="s">
        <v>8</v>
      </c>
    </row>
    <row r="7" spans="1:1" ht="214.5">
      <c r="A7" s="6" t="s">
        <v>9</v>
      </c>
    </row>
    <row r="8" spans="1:1">
      <c r="A8" s="2"/>
    </row>
    <row r="9" spans="1:1">
      <c r="A9" s="5" t="s">
        <v>10</v>
      </c>
    </row>
    <row r="10" spans="1:1" ht="43.5">
      <c r="A10" s="6" t="s">
        <v>11</v>
      </c>
    </row>
    <row r="11" spans="1:1">
      <c r="A11" s="2"/>
    </row>
    <row r="12" spans="1:1">
      <c r="A12" s="5" t="s">
        <v>12</v>
      </c>
    </row>
    <row r="13" spans="1:1" ht="86.25">
      <c r="A13" s="6" t="s">
        <v>13</v>
      </c>
    </row>
    <row r="14" spans="1:1">
      <c r="A14" s="2"/>
    </row>
    <row r="15" spans="1:1">
      <c r="A15" s="5" t="s">
        <v>14</v>
      </c>
    </row>
    <row r="16" spans="1:1">
      <c r="A16" s="6" t="s">
        <v>15</v>
      </c>
    </row>
    <row r="17" spans="1:1">
      <c r="A17" s="2"/>
    </row>
    <row r="18" spans="1:1">
      <c r="A18" s="5" t="s">
        <v>16</v>
      </c>
    </row>
    <row r="19" spans="1:1" ht="409.6">
      <c r="A19" s="6" t="s">
        <v>17</v>
      </c>
    </row>
    <row r="20" spans="1:1">
      <c r="A20" s="8"/>
    </row>
    <row r="21" spans="1:1">
      <c r="A21" s="7" t="s">
        <v>18</v>
      </c>
    </row>
    <row r="22" spans="1:1" ht="29.25">
      <c r="A22" s="6" t="s">
        <v>19</v>
      </c>
    </row>
    <row r="23" spans="1:1">
      <c r="A23" s="8"/>
    </row>
    <row r="24" spans="1:1">
      <c r="A24" s="7" t="s">
        <v>20</v>
      </c>
    </row>
    <row r="25" spans="1:1" ht="409.6">
      <c r="A25" s="6" t="s">
        <v>21</v>
      </c>
    </row>
    <row r="26" spans="1:1">
      <c r="A26" s="8"/>
    </row>
    <row r="27" spans="1:1">
      <c r="A27" s="7" t="s">
        <v>22</v>
      </c>
    </row>
    <row r="28" spans="1:1" ht="385.5">
      <c r="A28" s="6" t="s">
        <v>23</v>
      </c>
    </row>
    <row r="29" spans="1:1">
      <c r="A29" s="8"/>
    </row>
    <row r="30" spans="1:1">
      <c r="A30" s="7" t="s">
        <v>24</v>
      </c>
    </row>
    <row r="31" spans="1:1">
      <c r="A31" s="6" t="s">
        <v>25</v>
      </c>
    </row>
    <row r="32" spans="1:1">
      <c r="A32" s="8"/>
    </row>
    <row r="33" spans="1:1">
      <c r="A33" s="5" t="s">
        <v>26</v>
      </c>
    </row>
    <row r="34" spans="1:1" ht="29.25">
      <c r="A34" s="6" t="s">
        <v>27</v>
      </c>
    </row>
    <row r="35" spans="1:1">
      <c r="A35" s="8"/>
    </row>
    <row r="36" spans="1:1">
      <c r="A36" s="5" t="s">
        <v>28</v>
      </c>
    </row>
    <row r="37" spans="1:1">
      <c r="A37" s="6" t="s">
        <v>29</v>
      </c>
    </row>
    <row r="38" spans="1:1">
      <c r="A38" s="8"/>
    </row>
    <row r="39" spans="1:1">
      <c r="A39" s="7" t="s">
        <v>30</v>
      </c>
    </row>
    <row r="40" spans="1:1" ht="228.75">
      <c r="A40" s="6" t="s">
        <v>31</v>
      </c>
    </row>
    <row r="41" spans="1:1">
      <c r="A41" s="8"/>
    </row>
    <row r="42" spans="1:1">
      <c r="A42" s="5" t="s">
        <v>32</v>
      </c>
    </row>
    <row r="43" spans="1:1">
      <c r="A43" s="6" t="s">
        <v>33</v>
      </c>
    </row>
    <row r="44" spans="1:1">
      <c r="A44" s="8"/>
    </row>
    <row r="45" spans="1:1">
      <c r="A45" s="7" t="s">
        <v>34</v>
      </c>
    </row>
    <row r="46" spans="1:1" ht="171.75">
      <c r="A46" s="6" t="s">
        <v>35</v>
      </c>
    </row>
    <row r="47" spans="1:1">
      <c r="A47" s="8"/>
    </row>
    <row r="48" spans="1:1">
      <c r="A48" s="7" t="s">
        <v>36</v>
      </c>
    </row>
    <row r="49" spans="1:1" ht="86.25">
      <c r="A49" s="6" t="s">
        <v>37</v>
      </c>
    </row>
    <row r="50" spans="1:1">
      <c r="A50" s="8"/>
    </row>
    <row r="51" spans="1:1">
      <c r="A51" s="7" t="s">
        <v>38</v>
      </c>
    </row>
    <row r="52" spans="1:1" ht="43.5">
      <c r="A52" s="6" t="s">
        <v>39</v>
      </c>
    </row>
    <row r="53" spans="1:1">
      <c r="A53" s="8"/>
    </row>
    <row r="54" spans="1:1">
      <c r="A54" s="7" t="s">
        <v>40</v>
      </c>
    </row>
    <row r="55" spans="1:1" ht="142.5">
      <c r="A55" s="9" t="s">
        <v>41</v>
      </c>
    </row>
    <row r="56" spans="1:1">
      <c r="A56" s="8"/>
    </row>
    <row r="57" spans="1:1">
      <c r="A57" s="7" t="s">
        <v>42</v>
      </c>
    </row>
    <row r="58" spans="1:1" ht="114.75">
      <c r="A58" s="6" t="s">
        <v>43</v>
      </c>
    </row>
    <row r="59" spans="1:1">
      <c r="A59" s="8"/>
    </row>
    <row r="60" spans="1:1">
      <c r="A60" s="5" t="s">
        <v>44</v>
      </c>
    </row>
    <row r="61" spans="1:1">
      <c r="A61" s="6" t="s">
        <v>45</v>
      </c>
    </row>
    <row r="62" spans="1:1">
      <c r="A62" s="8"/>
    </row>
    <row r="63" spans="1:1">
      <c r="A63" s="5" t="s">
        <v>46</v>
      </c>
    </row>
    <row r="64" spans="1:1" ht="29.25">
      <c r="A64" s="6" t="s">
        <v>47</v>
      </c>
    </row>
    <row r="65" spans="1:1">
      <c r="A65" s="8"/>
    </row>
    <row r="66" spans="1:1">
      <c r="A66" s="5" t="s">
        <v>48</v>
      </c>
    </row>
    <row r="67" spans="1:1">
      <c r="A67" s="6" t="s">
        <v>49</v>
      </c>
    </row>
    <row r="68" spans="1:1">
      <c r="A68" s="8"/>
    </row>
    <row r="69" spans="1:1">
      <c r="A69" s="5" t="s">
        <v>50</v>
      </c>
    </row>
    <row r="70" spans="1:1" ht="72">
      <c r="A70" s="6" t="s">
        <v>51</v>
      </c>
    </row>
    <row r="71" spans="1:1">
      <c r="A71" s="8"/>
    </row>
    <row r="72" spans="1:1">
      <c r="A72" s="7" t="s">
        <v>52</v>
      </c>
    </row>
    <row r="73" spans="1:1" ht="29.25">
      <c r="A73" s="6" t="s">
        <v>53</v>
      </c>
    </row>
    <row r="74" spans="1:1">
      <c r="A74" s="8"/>
    </row>
    <row r="75" spans="1:1">
      <c r="A75" s="7" t="s">
        <v>54</v>
      </c>
    </row>
    <row r="76" spans="1:1" ht="43.5">
      <c r="A76" s="6" t="s">
        <v>55</v>
      </c>
    </row>
    <row r="77" spans="1:1">
      <c r="A77" s="8"/>
    </row>
    <row r="78" spans="1:1">
      <c r="A78" s="10" t="s">
        <v>56</v>
      </c>
    </row>
    <row r="79" spans="1:1">
      <c r="A79" s="6" t="s">
        <v>57</v>
      </c>
    </row>
    <row r="80" spans="1:1">
      <c r="A80" s="8"/>
    </row>
    <row r="81" spans="1:1">
      <c r="A81" s="7" t="s">
        <v>58</v>
      </c>
    </row>
    <row r="82" spans="1:1">
      <c r="A82" s="6" t="s">
        <v>59</v>
      </c>
    </row>
    <row r="83" spans="1:1">
      <c r="A83" s="8"/>
    </row>
    <row r="84" spans="1:1">
      <c r="A84" s="7" t="s">
        <v>60</v>
      </c>
    </row>
    <row r="85" spans="1:1" ht="271.5">
      <c r="A85" s="6" t="s">
        <v>61</v>
      </c>
    </row>
    <row r="86" spans="1:1">
      <c r="A86" s="8"/>
    </row>
    <row r="87" spans="1:1">
      <c r="A87" s="5" t="s">
        <v>62</v>
      </c>
    </row>
    <row r="88" spans="1:1" ht="129">
      <c r="A88" s="6" t="s">
        <v>63</v>
      </c>
    </row>
    <row r="89" spans="1:1">
      <c r="A89" s="8"/>
    </row>
    <row r="90" spans="1:1">
      <c r="A90" s="7" t="s">
        <v>64</v>
      </c>
    </row>
    <row r="91" spans="1:1" ht="43.5">
      <c r="A91" s="6" t="s">
        <v>65</v>
      </c>
    </row>
  </sheetData>
  <pageMargins left="0.25" right="0.25" top="0.75" bottom="0.75" header="0" footer="0"/>
  <pageSetup paperSize="9" fitToHeight="0"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2"/>
  <sheetViews>
    <sheetView showGridLines="0" workbookViewId="0">
      <selection activeCell="E20" sqref="E20"/>
    </sheetView>
  </sheetViews>
  <sheetFormatPr baseColWidth="10" defaultColWidth="14.42578125" defaultRowHeight="15" customHeight="1"/>
  <cols>
    <col min="1" max="1" width="11.5703125" customWidth="1"/>
    <col min="2" max="2" width="44.140625" customWidth="1"/>
    <col min="3" max="6" width="12.28515625" customWidth="1"/>
  </cols>
  <sheetData>
    <row r="1" spans="1:6" ht="13.5" customHeight="1">
      <c r="A1" s="450" t="s">
        <v>851</v>
      </c>
      <c r="B1" s="451"/>
      <c r="C1" s="451"/>
      <c r="D1" s="5"/>
      <c r="E1" s="5"/>
      <c r="F1" s="5"/>
    </row>
    <row r="2" spans="1:6" ht="13.5" customHeight="1">
      <c r="A2" s="11"/>
      <c r="B2" s="11"/>
      <c r="C2" s="11"/>
      <c r="D2" s="5"/>
      <c r="E2" s="5"/>
      <c r="F2" s="5"/>
    </row>
    <row r="3" spans="1:6" ht="13.5" customHeight="1">
      <c r="A3" s="450" t="s">
        <v>852</v>
      </c>
      <c r="B3" s="451"/>
      <c r="C3" s="11"/>
      <c r="D3" s="5"/>
      <c r="E3" s="5"/>
      <c r="F3" s="5"/>
    </row>
    <row r="4" spans="1:6" ht="13.5" customHeight="1">
      <c r="A4" s="12"/>
      <c r="B4" s="2"/>
      <c r="C4" s="2"/>
      <c r="D4" s="2"/>
      <c r="E4" s="2"/>
      <c r="F4" s="2"/>
    </row>
    <row r="5" spans="1:6" ht="14.25" customHeight="1">
      <c r="A5" s="474" t="s">
        <v>75</v>
      </c>
      <c r="B5" s="474" t="s">
        <v>264</v>
      </c>
      <c r="C5" s="452" t="s">
        <v>90</v>
      </c>
      <c r="D5" s="456"/>
      <c r="E5" s="456"/>
      <c r="F5" s="453"/>
    </row>
    <row r="6" spans="1:6" ht="13.5" customHeight="1">
      <c r="A6" s="475"/>
      <c r="B6" s="475"/>
      <c r="C6" s="16" t="s">
        <v>853</v>
      </c>
      <c r="D6" s="16" t="s">
        <v>854</v>
      </c>
      <c r="E6" s="16" t="s">
        <v>267</v>
      </c>
      <c r="F6" s="16" t="s">
        <v>281</v>
      </c>
    </row>
    <row r="7" spans="1:6" ht="30" customHeight="1">
      <c r="A7" s="18">
        <v>21521</v>
      </c>
      <c r="B7" s="87" t="s">
        <v>855</v>
      </c>
      <c r="C7" s="323">
        <v>159080</v>
      </c>
      <c r="D7" s="323">
        <v>14821017</v>
      </c>
      <c r="E7" s="323"/>
      <c r="F7" s="324">
        <f t="shared" ref="F7:F14" si="0">SUM(C7:E7)</f>
        <v>14980097</v>
      </c>
    </row>
    <row r="8" spans="1:6" ht="30" customHeight="1">
      <c r="A8" s="18">
        <v>21522</v>
      </c>
      <c r="B8" s="87" t="s">
        <v>856</v>
      </c>
      <c r="C8" s="323">
        <v>173527913</v>
      </c>
      <c r="D8" s="323">
        <v>2232344</v>
      </c>
      <c r="E8" s="323"/>
      <c r="F8" s="324">
        <f t="shared" si="0"/>
        <v>175760257</v>
      </c>
    </row>
    <row r="9" spans="1:6" ht="30" customHeight="1">
      <c r="A9" s="18">
        <v>21529</v>
      </c>
      <c r="B9" s="87" t="s">
        <v>857</v>
      </c>
      <c r="C9" s="323"/>
      <c r="D9" s="323">
        <v>22438346</v>
      </c>
      <c r="E9" s="323"/>
      <c r="F9" s="324">
        <f t="shared" si="0"/>
        <v>22438346</v>
      </c>
    </row>
    <row r="10" spans="1:6" ht="30" customHeight="1">
      <c r="A10" s="18">
        <v>21530</v>
      </c>
      <c r="B10" s="87" t="s">
        <v>858</v>
      </c>
      <c r="C10" s="323"/>
      <c r="D10" s="323"/>
      <c r="E10" s="323"/>
      <c r="F10" s="324">
        <f t="shared" si="0"/>
        <v>0</v>
      </c>
    </row>
    <row r="11" spans="1:6" ht="30" customHeight="1">
      <c r="A11" s="18">
        <v>21531</v>
      </c>
      <c r="B11" s="87" t="s">
        <v>859</v>
      </c>
      <c r="C11" s="323"/>
      <c r="D11" s="323"/>
      <c r="E11" s="323"/>
      <c r="F11" s="324">
        <f t="shared" si="0"/>
        <v>0</v>
      </c>
    </row>
    <row r="12" spans="1:6" ht="30" customHeight="1">
      <c r="A12" s="18">
        <v>21532</v>
      </c>
      <c r="B12" s="87" t="s">
        <v>860</v>
      </c>
      <c r="C12" s="323"/>
      <c r="D12" s="323"/>
      <c r="E12" s="323"/>
      <c r="F12" s="324">
        <f t="shared" si="0"/>
        <v>0</v>
      </c>
    </row>
    <row r="13" spans="1:6" ht="30" customHeight="1">
      <c r="A13" s="18">
        <v>21534</v>
      </c>
      <c r="B13" s="87" t="s">
        <v>861</v>
      </c>
      <c r="C13" s="323"/>
      <c r="D13" s="323">
        <v>39531459</v>
      </c>
      <c r="E13" s="323"/>
      <c r="F13" s="324">
        <f t="shared" si="0"/>
        <v>39531459</v>
      </c>
    </row>
    <row r="14" spans="1:6" ht="30" customHeight="1">
      <c r="A14" s="18">
        <v>22192</v>
      </c>
      <c r="B14" s="87" t="s">
        <v>862</v>
      </c>
      <c r="C14" s="323"/>
      <c r="D14" s="323"/>
      <c r="E14" s="323">
        <v>2476500</v>
      </c>
      <c r="F14" s="324">
        <f t="shared" si="0"/>
        <v>2476500</v>
      </c>
    </row>
    <row r="15" spans="1:6" ht="30" customHeight="1">
      <c r="A15" s="452" t="s">
        <v>85</v>
      </c>
      <c r="B15" s="453"/>
      <c r="C15" s="27">
        <f t="shared" ref="C15:F15" si="1">SUM(C7:C14)</f>
        <v>173686993</v>
      </c>
      <c r="D15" s="27">
        <f t="shared" si="1"/>
        <v>79023166</v>
      </c>
      <c r="E15" s="27">
        <f t="shared" si="1"/>
        <v>2476500</v>
      </c>
      <c r="F15" s="27">
        <f t="shared" si="1"/>
        <v>255186659</v>
      </c>
    </row>
    <row r="16" spans="1:6" ht="13.5" customHeight="1">
      <c r="A16" s="12"/>
      <c r="B16" s="2"/>
      <c r="C16" s="2"/>
      <c r="D16" s="2"/>
      <c r="E16" s="142"/>
      <c r="F16" s="217"/>
    </row>
    <row r="17" spans="1:6" ht="13.5" customHeight="1">
      <c r="A17" s="12"/>
      <c r="B17" s="2"/>
      <c r="C17" s="2"/>
      <c r="D17" s="2"/>
      <c r="E17" s="2"/>
      <c r="F17" s="2"/>
    </row>
    <row r="18" spans="1:6" ht="13.5" customHeight="1">
      <c r="A18" s="474" t="s">
        <v>75</v>
      </c>
      <c r="B18" s="474" t="s">
        <v>264</v>
      </c>
      <c r="C18" s="452" t="s">
        <v>102</v>
      </c>
      <c r="D18" s="456"/>
      <c r="E18" s="456"/>
      <c r="F18" s="453"/>
    </row>
    <row r="19" spans="1:6" ht="13.5" customHeight="1">
      <c r="A19" s="475"/>
      <c r="B19" s="475"/>
      <c r="C19" s="16" t="s">
        <v>853</v>
      </c>
      <c r="D19" s="16" t="s">
        <v>854</v>
      </c>
      <c r="E19" s="16" t="s">
        <v>267</v>
      </c>
      <c r="F19" s="16" t="s">
        <v>281</v>
      </c>
    </row>
    <row r="20" spans="1:6" ht="30" customHeight="1">
      <c r="A20" s="86">
        <v>21521</v>
      </c>
      <c r="B20" s="87" t="s">
        <v>855</v>
      </c>
      <c r="C20" s="324">
        <v>315272839</v>
      </c>
      <c r="D20" s="324"/>
      <c r="E20" s="324"/>
      <c r="F20" s="324">
        <f t="shared" ref="F20:F27" si="2">SUM(C20:E20)</f>
        <v>315272839</v>
      </c>
    </row>
    <row r="21" spans="1:6" ht="30" customHeight="1">
      <c r="A21" s="86">
        <v>21522</v>
      </c>
      <c r="B21" s="87" t="s">
        <v>856</v>
      </c>
      <c r="C21" s="325">
        <v>135257520</v>
      </c>
      <c r="D21" s="66">
        <v>300000</v>
      </c>
      <c r="E21" s="66"/>
      <c r="F21" s="324">
        <f t="shared" si="2"/>
        <v>135557520</v>
      </c>
    </row>
    <row r="22" spans="1:6" ht="30" customHeight="1">
      <c r="A22" s="86">
        <v>21529</v>
      </c>
      <c r="B22" s="87" t="s">
        <v>857</v>
      </c>
      <c r="C22" s="325">
        <v>20695580</v>
      </c>
      <c r="D22" s="66"/>
      <c r="E22" s="66"/>
      <c r="F22" s="324">
        <f t="shared" si="2"/>
        <v>20695580</v>
      </c>
    </row>
    <row r="23" spans="1:6" ht="30" customHeight="1">
      <c r="A23" s="86">
        <v>21530</v>
      </c>
      <c r="B23" s="87" t="s">
        <v>858</v>
      </c>
      <c r="C23" s="325"/>
      <c r="D23" s="66"/>
      <c r="E23" s="66"/>
      <c r="F23" s="324">
        <f t="shared" si="2"/>
        <v>0</v>
      </c>
    </row>
    <row r="24" spans="1:6" ht="30" customHeight="1">
      <c r="A24" s="86">
        <v>21531</v>
      </c>
      <c r="B24" s="87" t="s">
        <v>859</v>
      </c>
      <c r="C24" s="325"/>
      <c r="D24" s="66"/>
      <c r="E24" s="66"/>
      <c r="F24" s="324">
        <f t="shared" si="2"/>
        <v>0</v>
      </c>
    </row>
    <row r="25" spans="1:6" ht="30" customHeight="1">
      <c r="A25" s="86">
        <v>21532</v>
      </c>
      <c r="B25" s="87" t="s">
        <v>860</v>
      </c>
      <c r="C25" s="325"/>
      <c r="D25" s="66"/>
      <c r="E25" s="66"/>
      <c r="F25" s="324">
        <f t="shared" si="2"/>
        <v>0</v>
      </c>
    </row>
    <row r="26" spans="1:6" ht="30" customHeight="1">
      <c r="A26" s="86">
        <v>21534</v>
      </c>
      <c r="B26" s="87" t="s">
        <v>861</v>
      </c>
      <c r="C26" s="325"/>
      <c r="D26" s="66">
        <v>771672</v>
      </c>
      <c r="E26" s="66"/>
      <c r="F26" s="324">
        <f t="shared" si="2"/>
        <v>771672</v>
      </c>
    </row>
    <row r="27" spans="1:6" ht="30" customHeight="1">
      <c r="A27" s="86">
        <v>22192</v>
      </c>
      <c r="B27" s="87" t="s">
        <v>862</v>
      </c>
      <c r="C27" s="325"/>
      <c r="D27" s="66"/>
      <c r="E27" s="66"/>
      <c r="F27" s="324">
        <f t="shared" si="2"/>
        <v>0</v>
      </c>
    </row>
    <row r="28" spans="1:6" ht="30" customHeight="1">
      <c r="A28" s="529" t="s">
        <v>85</v>
      </c>
      <c r="B28" s="453"/>
      <c r="C28" s="27">
        <f t="shared" ref="C28:F28" si="3">SUM(C20:C27)</f>
        <v>471225939</v>
      </c>
      <c r="D28" s="27">
        <f t="shared" si="3"/>
        <v>1071672</v>
      </c>
      <c r="E28" s="27">
        <f t="shared" si="3"/>
        <v>0</v>
      </c>
      <c r="F28" s="27">
        <f t="shared" si="3"/>
        <v>472297611</v>
      </c>
    </row>
    <row r="29" spans="1:6" ht="13.5" customHeight="1">
      <c r="A29" s="12"/>
      <c r="B29" s="2"/>
      <c r="C29" s="2"/>
      <c r="D29" s="2"/>
      <c r="E29" s="2"/>
      <c r="F29" s="2"/>
    </row>
    <row r="30" spans="1:6" ht="13.5" customHeight="1">
      <c r="A30" s="450" t="s">
        <v>289</v>
      </c>
      <c r="B30" s="451"/>
      <c r="C30" s="2"/>
      <c r="D30" s="2"/>
      <c r="E30" s="2"/>
      <c r="F30" s="2"/>
    </row>
    <row r="31" spans="1:6" ht="13.5" customHeight="1">
      <c r="A31" s="5"/>
      <c r="B31" s="2"/>
      <c r="C31" s="2"/>
      <c r="D31" s="2"/>
      <c r="E31" s="2"/>
      <c r="F31" s="2"/>
    </row>
    <row r="32" spans="1:6">
      <c r="A32" s="465" t="s">
        <v>863</v>
      </c>
      <c r="B32" s="456"/>
      <c r="C32" s="456"/>
      <c r="D32" s="456"/>
      <c r="E32" s="456"/>
      <c r="F32" s="453"/>
    </row>
    <row r="33" spans="1:6" ht="14.25" customHeight="1">
      <c r="A33" s="85"/>
      <c r="B33" s="85"/>
      <c r="C33" s="125"/>
      <c r="D33" s="125"/>
      <c r="E33" s="2"/>
      <c r="F33" s="2"/>
    </row>
    <row r="34" spans="1:6" ht="14.25" customHeight="1">
      <c r="A34" s="85"/>
      <c r="B34" s="85"/>
      <c r="C34" s="125"/>
      <c r="D34" s="125"/>
      <c r="E34" s="2"/>
      <c r="F34" s="2"/>
    </row>
    <row r="35" spans="1:6" ht="14.25" customHeight="1">
      <c r="A35" s="85"/>
      <c r="B35" s="85"/>
      <c r="C35" s="125"/>
      <c r="D35" s="125"/>
      <c r="E35" s="2"/>
      <c r="F35" s="2"/>
    </row>
    <row r="36" spans="1:6" ht="14.25" customHeight="1">
      <c r="A36" s="85"/>
      <c r="B36" s="85"/>
      <c r="C36" s="125"/>
      <c r="D36" s="125"/>
      <c r="E36" s="2"/>
      <c r="F36" s="2"/>
    </row>
    <row r="37" spans="1:6" ht="14.25" customHeight="1">
      <c r="A37" s="85"/>
      <c r="B37" s="85"/>
      <c r="C37" s="125"/>
      <c r="D37" s="125"/>
      <c r="E37" s="2"/>
      <c r="F37" s="2"/>
    </row>
    <row r="38" spans="1:6" ht="14.25" customHeight="1">
      <c r="A38" s="85"/>
      <c r="B38" s="85"/>
      <c r="C38" s="125"/>
      <c r="D38" s="125"/>
      <c r="E38" s="2"/>
      <c r="F38" s="2"/>
    </row>
    <row r="39" spans="1:6" ht="14.25" customHeight="1">
      <c r="A39" s="85"/>
      <c r="B39" s="85"/>
      <c r="C39" s="125"/>
      <c r="D39" s="125"/>
      <c r="E39" s="2"/>
      <c r="F39" s="2"/>
    </row>
    <row r="40" spans="1:6" ht="14.25" customHeight="1">
      <c r="A40" s="85"/>
      <c r="B40" s="85"/>
      <c r="C40" s="125"/>
      <c r="D40" s="125"/>
      <c r="E40" s="2"/>
      <c r="F40" s="2"/>
    </row>
    <row r="41" spans="1:6" ht="14.25" customHeight="1">
      <c r="A41" s="85"/>
      <c r="B41" s="85"/>
      <c r="C41" s="125"/>
      <c r="D41" s="125"/>
      <c r="E41" s="2"/>
      <c r="F41" s="2"/>
    </row>
    <row r="42" spans="1:6" ht="14.25" customHeight="1">
      <c r="A42" s="85"/>
      <c r="B42" s="85"/>
      <c r="C42" s="125"/>
      <c r="D42" s="125"/>
      <c r="E42" s="2"/>
      <c r="F42" s="2"/>
    </row>
  </sheetData>
  <mergeCells count="12">
    <mergeCell ref="A28:B28"/>
    <mergeCell ref="A30:B30"/>
    <mergeCell ref="A32:F32"/>
    <mergeCell ref="A15:B15"/>
    <mergeCell ref="A18:A19"/>
    <mergeCell ref="A1:C1"/>
    <mergeCell ref="A3:B3"/>
    <mergeCell ref="A5:A6"/>
    <mergeCell ref="B5:B6"/>
    <mergeCell ref="C5:F5"/>
    <mergeCell ref="B18:B19"/>
    <mergeCell ref="C18:F18"/>
  </mergeCells>
  <pageMargins left="0.25" right="0.25" top="0.75" bottom="0.75" header="0" footer="0"/>
  <pageSetup paperSize="9" fitToHeight="0"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showGridLines="0" workbookViewId="0">
      <selection activeCell="E20" sqref="E20"/>
    </sheetView>
  </sheetViews>
  <sheetFormatPr baseColWidth="10" defaultColWidth="14.42578125" defaultRowHeight="15" customHeight="1"/>
  <cols>
    <col min="1" max="1" width="11" customWidth="1"/>
    <col min="2" max="2" width="38" customWidth="1"/>
    <col min="3" max="3" width="14.28515625" customWidth="1"/>
    <col min="4" max="4" width="12.85546875" customWidth="1"/>
    <col min="5" max="6" width="12.140625" customWidth="1"/>
  </cols>
  <sheetData>
    <row r="1" spans="1:6" ht="13.5" customHeight="1">
      <c r="A1" s="450" t="s">
        <v>864</v>
      </c>
      <c r="B1" s="451"/>
      <c r="C1" s="451"/>
      <c r="D1" s="5"/>
      <c r="E1" s="5"/>
      <c r="F1" s="5"/>
    </row>
    <row r="2" spans="1:6" ht="13.5" customHeight="1">
      <c r="A2" s="11"/>
      <c r="B2" s="11"/>
      <c r="C2" s="11"/>
      <c r="D2" s="5"/>
      <c r="E2" s="5"/>
      <c r="F2" s="5"/>
    </row>
    <row r="3" spans="1:6" ht="13.5" customHeight="1">
      <c r="A3" s="450" t="s">
        <v>865</v>
      </c>
      <c r="B3" s="451"/>
      <c r="C3" s="2"/>
      <c r="D3" s="2"/>
      <c r="E3" s="2"/>
      <c r="F3" s="2"/>
    </row>
    <row r="4" spans="1:6" ht="13.5" customHeight="1">
      <c r="A4" s="12"/>
      <c r="B4" s="2"/>
      <c r="C4" s="5"/>
      <c r="D4" s="5"/>
      <c r="E4" s="2"/>
      <c r="F4" s="2"/>
    </row>
    <row r="5" spans="1:6" ht="14.25" customHeight="1">
      <c r="A5" s="474" t="s">
        <v>75</v>
      </c>
      <c r="B5" s="474" t="s">
        <v>264</v>
      </c>
      <c r="C5" s="452" t="s">
        <v>90</v>
      </c>
      <c r="D5" s="456"/>
      <c r="E5" s="456"/>
      <c r="F5" s="453"/>
    </row>
    <row r="6" spans="1:6" ht="13.5" customHeight="1">
      <c r="A6" s="475"/>
      <c r="B6" s="475"/>
      <c r="C6" s="16" t="s">
        <v>853</v>
      </c>
      <c r="D6" s="16" t="s">
        <v>854</v>
      </c>
      <c r="E6" s="16" t="s">
        <v>267</v>
      </c>
      <c r="F6" s="16" t="s">
        <v>281</v>
      </c>
    </row>
    <row r="7" spans="1:6" ht="30" customHeight="1">
      <c r="A7" s="86">
        <v>21523</v>
      </c>
      <c r="B7" s="87" t="s">
        <v>866</v>
      </c>
      <c r="C7" s="326"/>
      <c r="D7" s="326"/>
      <c r="E7" s="327"/>
      <c r="F7" s="328">
        <f t="shared" ref="F7:F14" si="0">SUM(C7:E7)</f>
        <v>0</v>
      </c>
    </row>
    <row r="8" spans="1:6" ht="30" customHeight="1">
      <c r="A8" s="86">
        <v>21524</v>
      </c>
      <c r="B8" s="87" t="s">
        <v>867</v>
      </c>
      <c r="C8" s="329">
        <v>5026024431</v>
      </c>
      <c r="D8" s="328">
        <v>3798000</v>
      </c>
      <c r="E8" s="327"/>
      <c r="F8" s="328">
        <f t="shared" si="0"/>
        <v>5029822431</v>
      </c>
    </row>
    <row r="9" spans="1:6" ht="30" customHeight="1">
      <c r="A9" s="86">
        <v>21525</v>
      </c>
      <c r="B9" s="87" t="s">
        <v>868</v>
      </c>
      <c r="C9" s="326"/>
      <c r="D9" s="326"/>
      <c r="E9" s="327"/>
      <c r="F9" s="328">
        <f t="shared" si="0"/>
        <v>0</v>
      </c>
    </row>
    <row r="10" spans="1:6" ht="30" customHeight="1">
      <c r="A10" s="86">
        <v>21526</v>
      </c>
      <c r="B10" s="87" t="s">
        <v>869</v>
      </c>
      <c r="C10" s="326"/>
      <c r="D10" s="326"/>
      <c r="E10" s="327"/>
      <c r="F10" s="328">
        <f t="shared" si="0"/>
        <v>0</v>
      </c>
    </row>
    <row r="11" spans="1:6" ht="30" customHeight="1">
      <c r="A11" s="86">
        <v>21527</v>
      </c>
      <c r="B11" s="87" t="s">
        <v>870</v>
      </c>
      <c r="C11" s="326"/>
      <c r="D11" s="326"/>
      <c r="E11" s="327"/>
      <c r="F11" s="328">
        <f t="shared" si="0"/>
        <v>0</v>
      </c>
    </row>
    <row r="12" spans="1:6" ht="30" customHeight="1">
      <c r="A12" s="86">
        <v>21528</v>
      </c>
      <c r="B12" s="87" t="s">
        <v>871</v>
      </c>
      <c r="C12" s="326"/>
      <c r="D12" s="326"/>
      <c r="E12" s="327"/>
      <c r="F12" s="328">
        <f t="shared" si="0"/>
        <v>0</v>
      </c>
    </row>
    <row r="13" spans="1:6" ht="30" customHeight="1">
      <c r="A13" s="86">
        <v>21533</v>
      </c>
      <c r="B13" s="87" t="s">
        <v>872</v>
      </c>
      <c r="C13" s="326"/>
      <c r="D13" s="326"/>
      <c r="E13" s="327"/>
      <c r="F13" s="328">
        <f t="shared" si="0"/>
        <v>0</v>
      </c>
    </row>
    <row r="14" spans="1:6" ht="30" customHeight="1">
      <c r="A14" s="86">
        <v>22193</v>
      </c>
      <c r="B14" s="87" t="s">
        <v>873</v>
      </c>
      <c r="C14" s="326"/>
      <c r="D14" s="326"/>
      <c r="E14" s="326"/>
      <c r="F14" s="328">
        <f t="shared" si="0"/>
        <v>0</v>
      </c>
    </row>
    <row r="15" spans="1:6" ht="30" customHeight="1">
      <c r="A15" s="452" t="s">
        <v>85</v>
      </c>
      <c r="B15" s="453"/>
      <c r="C15" s="93">
        <f>SUM(C7:C14)</f>
        <v>5026024431</v>
      </c>
      <c r="D15" s="330" t="s">
        <v>87</v>
      </c>
      <c r="E15" s="330" t="s">
        <v>87</v>
      </c>
      <c r="F15" s="93">
        <f>SUM(F7:F14)</f>
        <v>5029822431</v>
      </c>
    </row>
    <row r="16" spans="1:6" ht="13.5" customHeight="1">
      <c r="A16" s="331"/>
      <c r="B16" s="332"/>
      <c r="C16" s="332"/>
      <c r="D16" s="332"/>
      <c r="E16" s="332"/>
      <c r="F16" s="332"/>
    </row>
    <row r="17" spans="1:6" ht="13.5" customHeight="1">
      <c r="A17" s="331"/>
      <c r="B17" s="332"/>
      <c r="C17" s="332"/>
      <c r="D17" s="332"/>
      <c r="E17" s="332"/>
      <c r="F17" s="332"/>
    </row>
    <row r="18" spans="1:6" ht="13.5" customHeight="1">
      <c r="A18" s="474" t="s">
        <v>75</v>
      </c>
      <c r="B18" s="474" t="s">
        <v>264</v>
      </c>
      <c r="C18" s="452" t="s">
        <v>102</v>
      </c>
      <c r="D18" s="456"/>
      <c r="E18" s="456"/>
      <c r="F18" s="453"/>
    </row>
    <row r="19" spans="1:6" ht="13.5" customHeight="1">
      <c r="A19" s="475"/>
      <c r="B19" s="475"/>
      <c r="C19" s="16" t="s">
        <v>853</v>
      </c>
      <c r="D19" s="16" t="s">
        <v>854</v>
      </c>
      <c r="E19" s="16" t="s">
        <v>267</v>
      </c>
      <c r="F19" s="16" t="s">
        <v>281</v>
      </c>
    </row>
    <row r="20" spans="1:6" ht="30" customHeight="1">
      <c r="A20" s="86">
        <v>21523</v>
      </c>
      <c r="B20" s="87" t="s">
        <v>866</v>
      </c>
      <c r="C20" s="333"/>
      <c r="D20" s="333"/>
      <c r="E20" s="333"/>
      <c r="F20" s="333">
        <f t="shared" ref="F20:F27" si="1">SUM(C20:E20)</f>
        <v>0</v>
      </c>
    </row>
    <row r="21" spans="1:6" ht="30" customHeight="1">
      <c r="A21" s="86">
        <v>21524</v>
      </c>
      <c r="B21" s="87" t="s">
        <v>867</v>
      </c>
      <c r="C21" s="329">
        <v>2921176015</v>
      </c>
      <c r="D21" s="333"/>
      <c r="E21" s="333"/>
      <c r="F21" s="328">
        <f t="shared" si="1"/>
        <v>2921176015</v>
      </c>
    </row>
    <row r="22" spans="1:6" ht="30" customHeight="1">
      <c r="A22" s="86">
        <v>21525</v>
      </c>
      <c r="B22" s="87" t="s">
        <v>868</v>
      </c>
      <c r="C22" s="333"/>
      <c r="D22" s="333"/>
      <c r="E22" s="333"/>
      <c r="F22" s="333">
        <f t="shared" si="1"/>
        <v>0</v>
      </c>
    </row>
    <row r="23" spans="1:6" ht="30" customHeight="1">
      <c r="A23" s="86">
        <v>21526</v>
      </c>
      <c r="B23" s="87" t="s">
        <v>869</v>
      </c>
      <c r="C23" s="333"/>
      <c r="D23" s="333"/>
      <c r="E23" s="333"/>
      <c r="F23" s="333">
        <f t="shared" si="1"/>
        <v>0</v>
      </c>
    </row>
    <row r="24" spans="1:6" ht="30" customHeight="1">
      <c r="A24" s="86">
        <v>21527</v>
      </c>
      <c r="B24" s="87" t="s">
        <v>870</v>
      </c>
      <c r="C24" s="333"/>
      <c r="D24" s="333"/>
      <c r="E24" s="333"/>
      <c r="F24" s="333">
        <f t="shared" si="1"/>
        <v>0</v>
      </c>
    </row>
    <row r="25" spans="1:6" ht="30" customHeight="1">
      <c r="A25" s="86">
        <v>21528</v>
      </c>
      <c r="B25" s="87" t="s">
        <v>871</v>
      </c>
      <c r="C25" s="334"/>
      <c r="D25" s="334"/>
      <c r="E25" s="335"/>
      <c r="F25" s="333">
        <f t="shared" si="1"/>
        <v>0</v>
      </c>
    </row>
    <row r="26" spans="1:6" ht="30" customHeight="1">
      <c r="A26" s="86">
        <v>21533</v>
      </c>
      <c r="B26" s="87" t="s">
        <v>872</v>
      </c>
      <c r="C26" s="334"/>
      <c r="D26" s="334"/>
      <c r="E26" s="335"/>
      <c r="F26" s="333">
        <f t="shared" si="1"/>
        <v>0</v>
      </c>
    </row>
    <row r="27" spans="1:6" ht="30" customHeight="1">
      <c r="A27" s="86">
        <v>22193</v>
      </c>
      <c r="B27" s="87" t="s">
        <v>873</v>
      </c>
      <c r="C27" s="334"/>
      <c r="D27" s="334"/>
      <c r="E27" s="334"/>
      <c r="F27" s="336">
        <f t="shared" si="1"/>
        <v>0</v>
      </c>
    </row>
    <row r="28" spans="1:6" ht="30" customHeight="1">
      <c r="A28" s="452" t="s">
        <v>85</v>
      </c>
      <c r="B28" s="453"/>
      <c r="C28" s="93">
        <f>SUM(C20:C27)</f>
        <v>2921176015</v>
      </c>
      <c r="D28" s="222" t="s">
        <v>87</v>
      </c>
      <c r="E28" s="222" t="s">
        <v>87</v>
      </c>
      <c r="F28" s="93">
        <f>SUM(F20:F27)</f>
        <v>2921176015</v>
      </c>
    </row>
    <row r="29" spans="1:6" ht="13.5" customHeight="1">
      <c r="A29" s="12"/>
      <c r="B29" s="2"/>
      <c r="C29" s="2"/>
      <c r="D29" s="2"/>
      <c r="E29" s="2"/>
      <c r="F29" s="2"/>
    </row>
    <row r="30" spans="1:6" ht="13.5" customHeight="1">
      <c r="A30" s="450" t="s">
        <v>289</v>
      </c>
      <c r="B30" s="451"/>
      <c r="C30" s="2"/>
      <c r="D30" s="2"/>
      <c r="E30" s="2"/>
      <c r="F30" s="2"/>
    </row>
    <row r="31" spans="1:6" ht="13.5" customHeight="1">
      <c r="A31" s="5"/>
      <c r="B31" s="2"/>
      <c r="C31" s="2"/>
      <c r="D31" s="2"/>
      <c r="E31" s="2"/>
      <c r="F31" s="2"/>
    </row>
    <row r="32" spans="1:6" ht="69.75" customHeight="1">
      <c r="A32" s="465" t="s">
        <v>874</v>
      </c>
      <c r="B32" s="456"/>
      <c r="C32" s="456"/>
      <c r="D32" s="456"/>
      <c r="E32" s="456"/>
      <c r="F32" s="453"/>
    </row>
  </sheetData>
  <mergeCells count="12">
    <mergeCell ref="A28:B28"/>
    <mergeCell ref="A30:B30"/>
    <mergeCell ref="A32:F32"/>
    <mergeCell ref="A15:B15"/>
    <mergeCell ref="A18:A19"/>
    <mergeCell ref="A1:C1"/>
    <mergeCell ref="A3:B3"/>
    <mergeCell ref="A5:A6"/>
    <mergeCell ref="B5:B6"/>
    <mergeCell ref="C5:F5"/>
    <mergeCell ref="B18:B19"/>
    <mergeCell ref="C18:F18"/>
  </mergeCells>
  <pageMargins left="0.25" right="0.25" top="0.75" bottom="0.75" header="0" footer="0"/>
  <pageSetup paperSize="9" fitToHeight="0"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
  <sheetViews>
    <sheetView showGridLines="0" workbookViewId="0">
      <selection activeCell="E20" sqref="E20"/>
    </sheetView>
  </sheetViews>
  <sheetFormatPr baseColWidth="10" defaultColWidth="14.42578125" defaultRowHeight="15" customHeight="1"/>
  <cols>
    <col min="1" max="1" width="40.85546875" customWidth="1"/>
    <col min="2" max="5" width="18" customWidth="1"/>
  </cols>
  <sheetData>
    <row r="1" spans="1:5" ht="13.5" customHeight="1">
      <c r="A1" s="5" t="s">
        <v>875</v>
      </c>
      <c r="B1" s="5"/>
      <c r="C1" s="2"/>
      <c r="D1" s="5"/>
      <c r="E1" s="5"/>
    </row>
    <row r="2" spans="1:5" ht="13.5" customHeight="1">
      <c r="A2" s="12"/>
      <c r="B2" s="2"/>
      <c r="C2" s="2"/>
      <c r="D2" s="2"/>
      <c r="E2" s="2"/>
    </row>
    <row r="3" spans="1:5" ht="13.5" customHeight="1">
      <c r="A3" s="5" t="s">
        <v>876</v>
      </c>
      <c r="B3" s="5"/>
      <c r="C3" s="2"/>
      <c r="D3" s="5"/>
      <c r="E3" s="5"/>
    </row>
    <row r="4" spans="1:5" ht="13.5" customHeight="1">
      <c r="A4" s="12"/>
      <c r="B4" s="2"/>
      <c r="C4" s="2"/>
      <c r="D4" s="2"/>
      <c r="E4" s="2"/>
    </row>
    <row r="5" spans="1:5" ht="15" customHeight="1">
      <c r="A5" s="452" t="s">
        <v>90</v>
      </c>
      <c r="B5" s="456"/>
      <c r="C5" s="456"/>
      <c r="D5" s="453"/>
      <c r="E5" s="5"/>
    </row>
    <row r="6" spans="1:5" ht="13.5" customHeight="1">
      <c r="A6" s="16" t="s">
        <v>311</v>
      </c>
      <c r="B6" s="16" t="s">
        <v>312</v>
      </c>
      <c r="C6" s="16" t="s">
        <v>313</v>
      </c>
      <c r="D6" s="16" t="s">
        <v>108</v>
      </c>
      <c r="E6" s="5"/>
    </row>
    <row r="7" spans="1:5" ht="13.5" customHeight="1">
      <c r="A7" s="131" t="s">
        <v>877</v>
      </c>
      <c r="B7" s="102"/>
      <c r="C7" s="102"/>
      <c r="D7" s="102"/>
      <c r="E7" s="5"/>
    </row>
    <row r="8" spans="1:5" ht="13.5" customHeight="1">
      <c r="A8" s="131" t="s">
        <v>878</v>
      </c>
      <c r="B8" s="103">
        <v>-59172621</v>
      </c>
      <c r="C8" s="102"/>
      <c r="D8" s="102">
        <f>SUM(B8:C8)</f>
        <v>-59172621</v>
      </c>
      <c r="E8" s="5"/>
    </row>
    <row r="9" spans="1:5" ht="13.5" customHeight="1">
      <c r="A9" s="131" t="s">
        <v>879</v>
      </c>
      <c r="B9" s="102"/>
      <c r="C9" s="102"/>
      <c r="D9" s="102"/>
      <c r="E9" s="5"/>
    </row>
    <row r="10" spans="1:5" ht="13.5" customHeight="1">
      <c r="A10" s="112" t="s">
        <v>880</v>
      </c>
      <c r="B10" s="106"/>
      <c r="C10" s="106"/>
      <c r="D10" s="106"/>
      <c r="E10" s="5"/>
    </row>
    <row r="11" spans="1:5" ht="13.5" customHeight="1">
      <c r="A11" s="115" t="s">
        <v>85</v>
      </c>
      <c r="B11" s="107">
        <f t="shared" ref="B11:D11" si="0">SUM(B7:B10)</f>
        <v>-59172621</v>
      </c>
      <c r="C11" s="107">
        <f t="shared" si="0"/>
        <v>0</v>
      </c>
      <c r="D11" s="107">
        <f t="shared" si="0"/>
        <v>-59172621</v>
      </c>
      <c r="E11" s="5"/>
    </row>
    <row r="12" spans="1:5" ht="13.5" customHeight="1">
      <c r="A12" s="12"/>
      <c r="B12" s="2"/>
      <c r="C12" s="2"/>
      <c r="D12" s="2"/>
      <c r="E12" s="2"/>
    </row>
    <row r="13" spans="1:5" ht="13.5" customHeight="1">
      <c r="A13" s="517" t="s">
        <v>102</v>
      </c>
      <c r="B13" s="518"/>
      <c r="C13" s="518"/>
      <c r="D13" s="519"/>
      <c r="E13" s="2"/>
    </row>
    <row r="14" spans="1:5" ht="13.5" customHeight="1">
      <c r="A14" s="244" t="s">
        <v>311</v>
      </c>
      <c r="B14" s="16" t="s">
        <v>312</v>
      </c>
      <c r="C14" s="16" t="s">
        <v>313</v>
      </c>
      <c r="D14" s="16" t="s">
        <v>108</v>
      </c>
      <c r="E14" s="2"/>
    </row>
    <row r="15" spans="1:5" ht="13.5" customHeight="1">
      <c r="A15" s="131" t="s">
        <v>877</v>
      </c>
      <c r="B15" s="108"/>
      <c r="C15" s="108"/>
      <c r="D15" s="108"/>
      <c r="E15" s="2"/>
    </row>
    <row r="16" spans="1:5" ht="13.5" customHeight="1">
      <c r="A16" s="131" t="s">
        <v>878</v>
      </c>
      <c r="B16" s="108"/>
      <c r="C16" s="108"/>
      <c r="D16" s="108"/>
      <c r="E16" s="2"/>
    </row>
    <row r="17" spans="1:5" ht="13.5" customHeight="1">
      <c r="A17" s="131" t="s">
        <v>879</v>
      </c>
      <c r="B17" s="108"/>
      <c r="C17" s="108"/>
      <c r="D17" s="108"/>
      <c r="E17" s="2"/>
    </row>
    <row r="18" spans="1:5" ht="13.5" customHeight="1">
      <c r="A18" s="112" t="s">
        <v>880</v>
      </c>
      <c r="B18" s="113"/>
      <c r="C18" s="113"/>
      <c r="D18" s="113"/>
      <c r="E18" s="2"/>
    </row>
    <row r="19" spans="1:5" ht="13.5" customHeight="1">
      <c r="A19" s="115" t="s">
        <v>85</v>
      </c>
      <c r="B19" s="109"/>
      <c r="C19" s="109"/>
      <c r="D19" s="109"/>
      <c r="E19" s="2"/>
    </row>
    <row r="20" spans="1:5" ht="13.5" customHeight="1">
      <c r="A20" s="12"/>
      <c r="B20" s="2"/>
      <c r="C20" s="2"/>
      <c r="D20" s="2"/>
      <c r="E20" s="2"/>
    </row>
    <row r="21" spans="1:5" ht="13.5" customHeight="1">
      <c r="A21" s="5" t="s">
        <v>881</v>
      </c>
      <c r="B21" s="2"/>
      <c r="C21" s="5"/>
      <c r="D21" s="5"/>
      <c r="E21" s="5"/>
    </row>
    <row r="22" spans="1:5" ht="13.5" customHeight="1">
      <c r="A22" s="12"/>
      <c r="B22" s="2"/>
      <c r="C22" s="2"/>
      <c r="D22" s="2"/>
      <c r="E22" s="2"/>
    </row>
    <row r="23" spans="1:5" ht="13.5" customHeight="1">
      <c r="A23" s="16" t="s">
        <v>311</v>
      </c>
      <c r="B23" s="16" t="s">
        <v>882</v>
      </c>
      <c r="C23" s="16" t="s">
        <v>883</v>
      </c>
      <c r="D23" s="16" t="s">
        <v>884</v>
      </c>
      <c r="E23" s="16" t="s">
        <v>885</v>
      </c>
    </row>
    <row r="24" spans="1:5" ht="13.5" customHeight="1">
      <c r="A24" s="232" t="s">
        <v>886</v>
      </c>
      <c r="B24" s="102"/>
      <c r="C24" s="103">
        <v>0</v>
      </c>
      <c r="D24" s="102"/>
      <c r="E24" s="102"/>
    </row>
    <row r="25" spans="1:5" ht="13.5" customHeight="1">
      <c r="A25" s="131" t="s">
        <v>887</v>
      </c>
      <c r="B25" s="102"/>
      <c r="C25" s="103">
        <v>59172621</v>
      </c>
      <c r="D25" s="102"/>
      <c r="E25" s="102"/>
    </row>
    <row r="26" spans="1:5" ht="13.5" customHeight="1">
      <c r="A26" s="131" t="s">
        <v>888</v>
      </c>
      <c r="B26" s="102"/>
      <c r="C26" s="102"/>
      <c r="D26" s="102"/>
      <c r="E26" s="102"/>
    </row>
    <row r="27" spans="1:5" ht="13.5" customHeight="1">
      <c r="A27" s="131" t="s">
        <v>889</v>
      </c>
      <c r="B27" s="102"/>
      <c r="C27" s="102"/>
      <c r="D27" s="102"/>
      <c r="E27" s="102"/>
    </row>
    <row r="28" spans="1:5" ht="13.5" customHeight="1">
      <c r="A28" s="131" t="s">
        <v>890</v>
      </c>
      <c r="B28" s="102"/>
      <c r="C28" s="102"/>
      <c r="D28" s="102"/>
      <c r="E28" s="102"/>
    </row>
    <row r="29" spans="1:5" ht="13.5" customHeight="1">
      <c r="A29" s="101" t="s">
        <v>891</v>
      </c>
      <c r="B29" s="102"/>
      <c r="C29" s="102"/>
      <c r="D29" s="102"/>
      <c r="E29" s="102"/>
    </row>
    <row r="30" spans="1:5" ht="13.5" customHeight="1">
      <c r="A30" s="112" t="s">
        <v>892</v>
      </c>
      <c r="B30" s="337"/>
      <c r="C30" s="337"/>
      <c r="D30" s="337"/>
      <c r="E30" s="337"/>
    </row>
    <row r="31" spans="1:5" ht="13.5" customHeight="1">
      <c r="A31" s="338" t="s">
        <v>893</v>
      </c>
      <c r="B31" s="337">
        <f t="shared" ref="B31:E31" si="1">SUM(B25:B30)</f>
        <v>0</v>
      </c>
      <c r="C31" s="337">
        <f t="shared" si="1"/>
        <v>59172621</v>
      </c>
      <c r="D31" s="337">
        <f t="shared" si="1"/>
        <v>0</v>
      </c>
      <c r="E31" s="337">
        <f t="shared" si="1"/>
        <v>0</v>
      </c>
    </row>
    <row r="32" spans="1:5" ht="17.25" customHeight="1">
      <c r="A32" s="115" t="s">
        <v>894</v>
      </c>
      <c r="B32" s="107">
        <f t="shared" ref="B32:E32" si="2">B24+B31</f>
        <v>0</v>
      </c>
      <c r="C32" s="107">
        <f t="shared" si="2"/>
        <v>59172621</v>
      </c>
      <c r="D32" s="107">
        <f t="shared" si="2"/>
        <v>0</v>
      </c>
      <c r="E32" s="107">
        <f t="shared" si="2"/>
        <v>0</v>
      </c>
    </row>
    <row r="33" spans="1:5" ht="13.5" customHeight="1">
      <c r="A33" s="12"/>
      <c r="B33" s="2"/>
      <c r="C33" s="2"/>
      <c r="D33" s="2"/>
      <c r="E33" s="2"/>
    </row>
    <row r="34" spans="1:5" ht="13.5" customHeight="1">
      <c r="A34" s="5" t="s">
        <v>895</v>
      </c>
      <c r="B34" s="2"/>
      <c r="C34" s="2"/>
      <c r="D34" s="2"/>
      <c r="E34" s="2"/>
    </row>
    <row r="35" spans="1:5" ht="13.5" customHeight="1">
      <c r="A35" s="5"/>
      <c r="B35" s="2"/>
      <c r="C35" s="2"/>
      <c r="D35" s="2"/>
      <c r="E35" s="2"/>
    </row>
    <row r="36" spans="1:5" ht="13.5" customHeight="1">
      <c r="A36" s="2" t="s">
        <v>896</v>
      </c>
      <c r="B36" s="2"/>
      <c r="C36" s="2"/>
      <c r="D36" s="2"/>
      <c r="E36" s="2"/>
    </row>
    <row r="37" spans="1:5" ht="13.5" customHeight="1">
      <c r="A37" s="2"/>
      <c r="B37" s="2"/>
      <c r="C37" s="2"/>
      <c r="D37" s="2"/>
      <c r="E37" s="2"/>
    </row>
    <row r="38" spans="1:5" ht="69.75" customHeight="1">
      <c r="A38" s="465" t="s">
        <v>897</v>
      </c>
      <c r="B38" s="456"/>
      <c r="C38" s="456"/>
      <c r="D38" s="456"/>
      <c r="E38" s="453"/>
    </row>
    <row r="39" spans="1:5" ht="13.5" customHeight="1">
      <c r="A39" s="11"/>
      <c r="B39" s="5"/>
      <c r="C39" s="5"/>
      <c r="D39" s="2"/>
      <c r="E39" s="2"/>
    </row>
    <row r="40" spans="1:5" ht="13.5" customHeight="1">
      <c r="A40" s="5" t="s">
        <v>545</v>
      </c>
      <c r="B40" s="2"/>
      <c r="C40" s="2"/>
      <c r="D40" s="2"/>
      <c r="E40" s="2"/>
    </row>
    <row r="41" spans="1:5" ht="13.5" customHeight="1">
      <c r="A41" s="5"/>
      <c r="B41" s="2"/>
      <c r="C41" s="2"/>
      <c r="D41" s="2"/>
      <c r="E41" s="2"/>
    </row>
    <row r="42" spans="1:5" ht="14.25" customHeight="1">
      <c r="A42" s="465" t="s">
        <v>72</v>
      </c>
      <c r="B42" s="453"/>
      <c r="C42" s="2"/>
      <c r="D42" s="2"/>
      <c r="E42" s="2"/>
    </row>
  </sheetData>
  <mergeCells count="4">
    <mergeCell ref="A5:D5"/>
    <mergeCell ref="A13:D13"/>
    <mergeCell ref="A38:E38"/>
    <mergeCell ref="A42:B42"/>
  </mergeCells>
  <pageMargins left="0.25" right="0.25" top="0.75" bottom="0.75" header="0" footer="0"/>
  <pageSetup paperSize="9" fitToHeight="0"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2"/>
  <sheetViews>
    <sheetView showGridLines="0" workbookViewId="0">
      <selection activeCell="E20" sqref="E20"/>
    </sheetView>
  </sheetViews>
  <sheetFormatPr baseColWidth="10" defaultColWidth="14.42578125" defaultRowHeight="15" customHeight="1"/>
  <cols>
    <col min="1" max="1" width="34.5703125" customWidth="1"/>
    <col min="2" max="5" width="14" customWidth="1"/>
    <col min="6" max="7" width="11.42578125" customWidth="1"/>
  </cols>
  <sheetData>
    <row r="1" spans="1:7" ht="13.5" customHeight="1">
      <c r="A1" s="450" t="s">
        <v>898</v>
      </c>
      <c r="B1" s="451"/>
      <c r="C1" s="2"/>
      <c r="D1" s="5"/>
      <c r="E1" s="5"/>
      <c r="F1" s="5"/>
      <c r="G1" s="5"/>
    </row>
    <row r="2" spans="1:7" ht="13.5" customHeight="1">
      <c r="A2" s="12"/>
      <c r="B2" s="2"/>
      <c r="C2" s="2"/>
      <c r="D2" s="2"/>
      <c r="E2" s="2"/>
      <c r="F2" s="2"/>
      <c r="G2" s="2"/>
    </row>
    <row r="3" spans="1:7" ht="13.5" customHeight="1">
      <c r="A3" s="2" t="s">
        <v>899</v>
      </c>
      <c r="B3" s="5"/>
      <c r="C3" s="5"/>
      <c r="D3" s="5"/>
      <c r="E3" s="5"/>
      <c r="F3" s="5"/>
      <c r="G3" s="5"/>
    </row>
    <row r="4" spans="1:7" ht="13.5" customHeight="1">
      <c r="A4" s="12"/>
      <c r="B4" s="2"/>
      <c r="C4" s="2"/>
      <c r="D4" s="2"/>
      <c r="E4" s="2"/>
      <c r="F4" s="2"/>
      <c r="G4" s="2"/>
    </row>
    <row r="5" spans="1:7" ht="13.5" customHeight="1">
      <c r="A5" s="474" t="s">
        <v>311</v>
      </c>
      <c r="B5" s="452" t="s">
        <v>90</v>
      </c>
      <c r="C5" s="456"/>
      <c r="D5" s="453"/>
      <c r="E5" s="452" t="s">
        <v>102</v>
      </c>
      <c r="F5" s="456"/>
      <c r="G5" s="453"/>
    </row>
    <row r="6" spans="1:7" ht="13.5" customHeight="1">
      <c r="A6" s="475"/>
      <c r="B6" s="16" t="s">
        <v>312</v>
      </c>
      <c r="C6" s="16" t="s">
        <v>313</v>
      </c>
      <c r="D6" s="16" t="s">
        <v>281</v>
      </c>
      <c r="E6" s="16" t="s">
        <v>312</v>
      </c>
      <c r="F6" s="16" t="s">
        <v>313</v>
      </c>
      <c r="G6" s="16" t="s">
        <v>281</v>
      </c>
    </row>
    <row r="7" spans="1:7" ht="13.5" customHeight="1">
      <c r="A7" s="131" t="s">
        <v>900</v>
      </c>
      <c r="B7" s="102"/>
      <c r="C7" s="102"/>
      <c r="D7" s="102">
        <f t="shared" ref="D7:D13" si="0">B7+C7</f>
        <v>0</v>
      </c>
      <c r="E7" s="339">
        <f>54693886</f>
        <v>54693886</v>
      </c>
      <c r="F7" s="339">
        <f>29402634</f>
        <v>29402634</v>
      </c>
      <c r="G7" s="339">
        <f t="shared" ref="G7:G8" si="1">E7+F7</f>
        <v>84096520</v>
      </c>
    </row>
    <row r="8" spans="1:7" ht="13.5" customHeight="1">
      <c r="A8" s="131" t="s">
        <v>901</v>
      </c>
      <c r="B8" s="103">
        <v>110301812</v>
      </c>
      <c r="C8" s="102"/>
      <c r="D8" s="102">
        <f t="shared" si="0"/>
        <v>110301812</v>
      </c>
      <c r="E8" s="339">
        <v>124095020</v>
      </c>
      <c r="F8" s="340"/>
      <c r="G8" s="339">
        <f t="shared" si="1"/>
        <v>124095020</v>
      </c>
    </row>
    <row r="9" spans="1:7" ht="13.5" customHeight="1">
      <c r="A9" s="131" t="s">
        <v>902</v>
      </c>
      <c r="B9" s="103">
        <v>78779500</v>
      </c>
      <c r="C9" s="102"/>
      <c r="D9" s="102">
        <f t="shared" si="0"/>
        <v>78779500</v>
      </c>
      <c r="E9" s="102"/>
      <c r="F9" s="102"/>
      <c r="G9" s="102"/>
    </row>
    <row r="10" spans="1:7" ht="13.5" customHeight="1">
      <c r="A10" s="131" t="s">
        <v>903</v>
      </c>
      <c r="B10" s="103">
        <v>73215872</v>
      </c>
      <c r="C10" s="103">
        <v>196053986</v>
      </c>
      <c r="D10" s="103">
        <f t="shared" si="0"/>
        <v>269269858</v>
      </c>
      <c r="E10" s="102"/>
      <c r="F10" s="102"/>
      <c r="G10" s="102"/>
    </row>
    <row r="11" spans="1:7" ht="13.5" customHeight="1">
      <c r="A11" s="341" t="s">
        <v>904</v>
      </c>
      <c r="B11" s="342"/>
      <c r="C11" s="102"/>
      <c r="D11" s="102">
        <f t="shared" si="0"/>
        <v>0</v>
      </c>
      <c r="E11" s="102"/>
      <c r="F11" s="102"/>
      <c r="G11" s="342"/>
    </row>
    <row r="12" spans="1:7" ht="13.5" customHeight="1">
      <c r="A12" s="112" t="s">
        <v>905</v>
      </c>
      <c r="B12" s="337"/>
      <c r="C12" s="337"/>
      <c r="D12" s="337">
        <f t="shared" si="0"/>
        <v>0</v>
      </c>
      <c r="E12" s="337"/>
      <c r="F12" s="337"/>
      <c r="G12" s="337"/>
    </row>
    <row r="13" spans="1:7" ht="13.5" customHeight="1">
      <c r="A13" s="115" t="s">
        <v>85</v>
      </c>
      <c r="B13" s="107">
        <f t="shared" ref="B13:C13" si="2">SUM(B7:B12)</f>
        <v>262297184</v>
      </c>
      <c r="C13" s="107">
        <f t="shared" si="2"/>
        <v>196053986</v>
      </c>
      <c r="D13" s="107">
        <f t="shared" si="0"/>
        <v>458351170</v>
      </c>
      <c r="E13" s="107">
        <f t="shared" ref="E13:G13" si="3">SUM(E7:E12)</f>
        <v>178788906</v>
      </c>
      <c r="F13" s="107">
        <f t="shared" si="3"/>
        <v>29402634</v>
      </c>
      <c r="G13" s="107">
        <f t="shared" si="3"/>
        <v>208191540</v>
      </c>
    </row>
    <row r="14" spans="1:7" ht="13.5" customHeight="1">
      <c r="A14" s="2"/>
      <c r="B14" s="30"/>
      <c r="C14" s="30"/>
      <c r="D14" s="30"/>
      <c r="E14" s="30"/>
      <c r="F14" s="30"/>
      <c r="G14" s="30"/>
    </row>
    <row r="15" spans="1:7" ht="50.25" customHeight="1">
      <c r="A15" s="486" t="s">
        <v>906</v>
      </c>
      <c r="B15" s="456"/>
      <c r="C15" s="456"/>
      <c r="D15" s="456"/>
      <c r="E15" s="456"/>
      <c r="F15" s="456"/>
      <c r="G15" s="453"/>
    </row>
    <row r="16" spans="1:7" ht="13.5" customHeight="1">
      <c r="A16" s="114"/>
      <c r="B16" s="30"/>
      <c r="C16" s="30"/>
      <c r="D16" s="30"/>
      <c r="E16" s="30"/>
      <c r="F16" s="30"/>
      <c r="G16" s="30"/>
    </row>
    <row r="17" spans="1:7" ht="13.5" customHeight="1">
      <c r="A17" s="488" t="s">
        <v>907</v>
      </c>
      <c r="B17" s="456"/>
      <c r="C17" s="456"/>
      <c r="D17" s="456"/>
      <c r="E17" s="456"/>
      <c r="F17" s="453"/>
      <c r="G17" s="313"/>
    </row>
    <row r="18" spans="1:7" ht="152.25" customHeight="1">
      <c r="A18" s="465" t="s">
        <v>908</v>
      </c>
      <c r="B18" s="456"/>
      <c r="C18" s="456"/>
      <c r="D18" s="456"/>
      <c r="E18" s="456"/>
      <c r="F18" s="456"/>
      <c r="G18" s="453"/>
    </row>
    <row r="19" spans="1:7" ht="13.5" customHeight="1">
      <c r="A19" s="12"/>
      <c r="B19" s="2"/>
      <c r="C19" s="2"/>
      <c r="D19" s="2"/>
      <c r="E19" s="2"/>
      <c r="F19" s="2"/>
      <c r="G19" s="2"/>
    </row>
    <row r="20" spans="1:7" ht="13.5" customHeight="1">
      <c r="A20" s="5" t="s">
        <v>909</v>
      </c>
      <c r="B20" s="2"/>
      <c r="C20" s="5"/>
      <c r="D20" s="5"/>
      <c r="E20" s="5"/>
      <c r="F20" s="5"/>
      <c r="G20" s="5"/>
    </row>
    <row r="21" spans="1:7" ht="13.5" customHeight="1">
      <c r="A21" s="12"/>
      <c r="B21" s="2"/>
      <c r="C21" s="2"/>
      <c r="D21" s="2"/>
      <c r="E21" s="2"/>
      <c r="F21" s="2"/>
      <c r="G21" s="2"/>
    </row>
    <row r="22" spans="1:7" ht="13.5" customHeight="1">
      <c r="A22" s="16" t="s">
        <v>910</v>
      </c>
      <c r="B22" s="16" t="s">
        <v>90</v>
      </c>
      <c r="C22" s="16" t="s">
        <v>102</v>
      </c>
      <c r="D22" s="2"/>
      <c r="E22" s="2"/>
      <c r="F22" s="2"/>
      <c r="G22" s="2"/>
    </row>
    <row r="23" spans="1:7" ht="13.5" customHeight="1">
      <c r="A23" s="131" t="s">
        <v>911</v>
      </c>
      <c r="B23" s="103">
        <v>1899631</v>
      </c>
      <c r="C23" s="103">
        <v>907920</v>
      </c>
      <c r="D23" s="2"/>
      <c r="E23" s="2"/>
      <c r="F23" s="2"/>
      <c r="G23" s="2"/>
    </row>
    <row r="24" spans="1:7" ht="13.5" customHeight="1">
      <c r="A24" s="131" t="s">
        <v>912</v>
      </c>
      <c r="B24" s="103">
        <v>37441582</v>
      </c>
      <c r="C24" s="103">
        <v>30866050</v>
      </c>
      <c r="D24" s="2"/>
      <c r="E24" s="2"/>
      <c r="F24" s="2"/>
      <c r="G24" s="2"/>
    </row>
    <row r="25" spans="1:7" ht="13.5" customHeight="1">
      <c r="A25" s="131" t="s">
        <v>913</v>
      </c>
      <c r="B25" s="102"/>
      <c r="C25" s="102"/>
      <c r="D25" s="2"/>
      <c r="E25" s="2"/>
      <c r="F25" s="2"/>
      <c r="G25" s="2"/>
    </row>
    <row r="26" spans="1:7" ht="13.5" customHeight="1">
      <c r="A26" s="112" t="s">
        <v>914</v>
      </c>
      <c r="B26" s="272">
        <v>1157299</v>
      </c>
      <c r="C26" s="272">
        <f>2645193+1511891</f>
        <v>4157084</v>
      </c>
      <c r="D26" s="2"/>
      <c r="E26" s="2"/>
      <c r="F26" s="2"/>
      <c r="G26" s="2"/>
    </row>
    <row r="27" spans="1:7" ht="13.5" customHeight="1">
      <c r="A27" s="115" t="s">
        <v>85</v>
      </c>
      <c r="B27" s="107">
        <f t="shared" ref="B27:C27" si="4">SUM(B23:B26)</f>
        <v>40498512</v>
      </c>
      <c r="C27" s="107">
        <f t="shared" si="4"/>
        <v>35931054</v>
      </c>
      <c r="D27" s="2"/>
      <c r="E27" s="2"/>
      <c r="F27" s="2"/>
      <c r="G27" s="2"/>
    </row>
    <row r="28" spans="1:7" ht="13.5" customHeight="1">
      <c r="A28" s="2"/>
      <c r="B28" s="2"/>
      <c r="C28" s="2"/>
      <c r="D28" s="2"/>
      <c r="E28" s="2"/>
      <c r="F28" s="2"/>
      <c r="G28" s="2"/>
    </row>
    <row r="29" spans="1:7" ht="13.5" customHeight="1">
      <c r="A29" s="5" t="s">
        <v>915</v>
      </c>
      <c r="B29" s="5"/>
      <c r="C29" s="5"/>
      <c r="D29" s="5"/>
      <c r="E29" s="5"/>
      <c r="F29" s="5"/>
      <c r="G29" s="5"/>
    </row>
    <row r="30" spans="1:7" ht="13.5" customHeight="1">
      <c r="A30" s="343"/>
      <c r="B30" s="343"/>
      <c r="C30" s="343"/>
      <c r="D30" s="343"/>
      <c r="E30" s="343"/>
      <c r="F30" s="343"/>
      <c r="G30" s="343"/>
    </row>
    <row r="31" spans="1:7" ht="13.5" customHeight="1">
      <c r="A31" s="488" t="s">
        <v>916</v>
      </c>
      <c r="B31" s="456"/>
      <c r="C31" s="453"/>
      <c r="D31" s="313"/>
      <c r="E31" s="313"/>
      <c r="F31" s="313"/>
      <c r="G31" s="313"/>
    </row>
    <row r="32" spans="1:7" ht="13.5" customHeight="1">
      <c r="A32" s="465"/>
      <c r="B32" s="456"/>
      <c r="C32" s="453"/>
      <c r="D32" s="313"/>
      <c r="E32" s="313"/>
      <c r="F32" s="313"/>
      <c r="G32" s="313"/>
    </row>
    <row r="33" spans="1:7" ht="13.5" customHeight="1">
      <c r="A33" s="12"/>
      <c r="B33" s="2"/>
      <c r="C33" s="2"/>
      <c r="D33" s="2"/>
      <c r="E33" s="2"/>
      <c r="F33" s="2"/>
      <c r="G33" s="2"/>
    </row>
    <row r="34" spans="1:7" ht="13.5" customHeight="1">
      <c r="A34" s="5" t="s">
        <v>917</v>
      </c>
      <c r="B34" s="5"/>
      <c r="C34" s="5"/>
      <c r="D34" s="5"/>
      <c r="E34" s="5"/>
      <c r="F34" s="5"/>
      <c r="G34" s="5"/>
    </row>
    <row r="35" spans="1:7" ht="13.5" customHeight="1">
      <c r="A35" s="12"/>
      <c r="B35" s="2"/>
      <c r="C35" s="2"/>
      <c r="D35" s="2"/>
      <c r="E35" s="2"/>
      <c r="F35" s="2"/>
      <c r="G35" s="2"/>
    </row>
    <row r="36" spans="1:7" ht="13.5" customHeight="1">
      <c r="A36" s="488" t="s">
        <v>918</v>
      </c>
      <c r="B36" s="456"/>
      <c r="C36" s="453"/>
      <c r="D36" s="313"/>
      <c r="E36" s="313"/>
      <c r="F36" s="313"/>
      <c r="G36" s="313"/>
    </row>
    <row r="37" spans="1:7" ht="13.5" customHeight="1">
      <c r="A37" s="465"/>
      <c r="B37" s="456"/>
      <c r="C37" s="453"/>
      <c r="D37" s="313"/>
      <c r="E37" s="313"/>
      <c r="F37" s="313"/>
      <c r="G37" s="313"/>
    </row>
    <row r="38" spans="1:7" ht="13.5" customHeight="1">
      <c r="A38" s="12"/>
      <c r="B38" s="2"/>
      <c r="C38" s="2"/>
      <c r="D38" s="2"/>
      <c r="E38" s="2"/>
      <c r="F38" s="2"/>
      <c r="G38" s="2"/>
    </row>
    <row r="39" spans="1:7" ht="13.5" customHeight="1">
      <c r="A39" s="5" t="s">
        <v>919</v>
      </c>
      <c r="B39" s="5"/>
      <c r="C39" s="5"/>
      <c r="D39" s="5"/>
      <c r="E39" s="5"/>
      <c r="F39" s="5"/>
      <c r="G39" s="5"/>
    </row>
    <row r="40" spans="1:7" ht="13.5" customHeight="1">
      <c r="A40" s="5"/>
      <c r="B40" s="5"/>
      <c r="C40" s="5"/>
      <c r="D40" s="5"/>
      <c r="E40" s="5"/>
      <c r="F40" s="5"/>
      <c r="G40" s="5"/>
    </row>
    <row r="41" spans="1:7" ht="13.5" customHeight="1">
      <c r="A41" s="2" t="s">
        <v>920</v>
      </c>
      <c r="B41" s="2"/>
      <c r="C41" s="2"/>
      <c r="D41" s="2"/>
      <c r="E41" s="2"/>
      <c r="F41" s="2"/>
      <c r="G41" s="2"/>
    </row>
    <row r="42" spans="1:7" ht="13.5" customHeight="1">
      <c r="A42" s="2"/>
      <c r="B42" s="2"/>
      <c r="C42" s="2"/>
      <c r="D42" s="2"/>
      <c r="E42" s="2"/>
      <c r="F42" s="2"/>
      <c r="G42" s="2"/>
    </row>
    <row r="43" spans="1:7" ht="13.5" customHeight="1">
      <c r="A43" s="16" t="s">
        <v>311</v>
      </c>
      <c r="B43" s="16" t="s">
        <v>90</v>
      </c>
      <c r="C43" s="16" t="s">
        <v>102</v>
      </c>
      <c r="D43" s="2"/>
      <c r="E43" s="2"/>
      <c r="F43" s="2"/>
      <c r="G43" s="2"/>
    </row>
    <row r="44" spans="1:7" ht="13.5" customHeight="1">
      <c r="A44" s="232" t="s">
        <v>324</v>
      </c>
      <c r="B44" s="230"/>
      <c r="C44" s="218"/>
      <c r="D44" s="2"/>
      <c r="E44" s="2"/>
      <c r="F44" s="2"/>
      <c r="G44" s="2"/>
    </row>
    <row r="45" spans="1:7" ht="13.5" customHeight="1">
      <c r="A45" s="131" t="s">
        <v>921</v>
      </c>
      <c r="B45" s="218"/>
      <c r="C45" s="218"/>
      <c r="D45" s="2"/>
      <c r="E45" s="2"/>
      <c r="F45" s="2"/>
      <c r="G45" s="2"/>
    </row>
    <row r="46" spans="1:7" ht="13.5" customHeight="1">
      <c r="A46" s="131" t="s">
        <v>922</v>
      </c>
      <c r="B46" s="230"/>
      <c r="C46" s="230"/>
      <c r="D46" s="2"/>
      <c r="E46" s="2"/>
      <c r="F46" s="2"/>
      <c r="G46" s="2"/>
    </row>
    <row r="47" spans="1:7" ht="13.5" customHeight="1">
      <c r="A47" s="131" t="s">
        <v>923</v>
      </c>
      <c r="B47" s="230"/>
      <c r="C47" s="230"/>
      <c r="D47" s="2"/>
      <c r="E47" s="2"/>
      <c r="F47" s="2"/>
      <c r="G47" s="2"/>
    </row>
    <row r="48" spans="1:7" ht="13.5" customHeight="1">
      <c r="A48" s="131" t="s">
        <v>924</v>
      </c>
      <c r="B48" s="230"/>
      <c r="C48" s="230"/>
      <c r="D48" s="2"/>
      <c r="E48" s="2"/>
      <c r="F48" s="2"/>
      <c r="G48" s="2"/>
    </row>
    <row r="49" spans="1:7" ht="13.5" customHeight="1">
      <c r="A49" s="131" t="s">
        <v>925</v>
      </c>
      <c r="B49" s="230"/>
      <c r="C49" s="230"/>
      <c r="D49" s="2"/>
      <c r="E49" s="2"/>
      <c r="F49" s="2"/>
      <c r="G49" s="2"/>
    </row>
    <row r="50" spans="1:7" ht="13.5" customHeight="1">
      <c r="A50" s="131" t="s">
        <v>926</v>
      </c>
      <c r="B50" s="230"/>
      <c r="C50" s="230"/>
      <c r="D50" s="2"/>
      <c r="E50" s="2"/>
      <c r="F50" s="2"/>
      <c r="G50" s="2"/>
    </row>
    <row r="51" spans="1:7" ht="13.5" customHeight="1">
      <c r="A51" s="246" t="s">
        <v>927</v>
      </c>
      <c r="B51" s="208"/>
      <c r="C51" s="208"/>
      <c r="D51" s="2"/>
      <c r="E51" s="2"/>
      <c r="F51" s="2"/>
      <c r="G51" s="2"/>
    </row>
    <row r="52" spans="1:7" ht="13.5" customHeight="1">
      <c r="A52" s="131" t="s">
        <v>928</v>
      </c>
      <c r="B52" s="218"/>
      <c r="C52" s="230"/>
      <c r="D52" s="2"/>
      <c r="E52" s="2"/>
      <c r="F52" s="2"/>
      <c r="G52" s="2"/>
    </row>
    <row r="53" spans="1:7" ht="13.5" customHeight="1">
      <c r="A53" s="112" t="s">
        <v>929</v>
      </c>
      <c r="B53" s="231"/>
      <c r="C53" s="231"/>
      <c r="D53" s="2"/>
      <c r="E53" s="2"/>
      <c r="F53" s="2"/>
      <c r="G53" s="2"/>
    </row>
    <row r="54" spans="1:7" ht="13.5" customHeight="1">
      <c r="A54" s="115" t="s">
        <v>930</v>
      </c>
      <c r="B54" s="220">
        <f t="shared" ref="B54:C54" si="5">SUM(B44:B53)</f>
        <v>0</v>
      </c>
      <c r="C54" s="220">
        <f t="shared" si="5"/>
        <v>0</v>
      </c>
      <c r="D54" s="2"/>
      <c r="E54" s="2"/>
      <c r="F54" s="2"/>
      <c r="G54" s="2"/>
    </row>
    <row r="55" spans="1:7" ht="13.5" customHeight="1">
      <c r="A55" s="114"/>
      <c r="B55" s="30"/>
      <c r="C55" s="30"/>
      <c r="D55" s="2"/>
      <c r="E55" s="2"/>
      <c r="F55" s="2"/>
      <c r="G55" s="2"/>
    </row>
    <row r="56" spans="1:7" ht="21" customHeight="1">
      <c r="A56" s="504" t="s">
        <v>931</v>
      </c>
      <c r="B56" s="451"/>
      <c r="C56" s="451"/>
      <c r="D56" s="451"/>
      <c r="E56" s="451"/>
      <c r="F56" s="2"/>
      <c r="G56" s="2"/>
    </row>
    <row r="57" spans="1:7" ht="13.5" customHeight="1">
      <c r="A57" s="2"/>
      <c r="B57" s="2"/>
      <c r="C57" s="2"/>
      <c r="D57" s="2"/>
      <c r="E57" s="2"/>
      <c r="F57" s="2"/>
      <c r="G57" s="2"/>
    </row>
    <row r="58" spans="1:7" ht="33.75" customHeight="1">
      <c r="A58" s="474" t="s">
        <v>311</v>
      </c>
      <c r="B58" s="452" t="s">
        <v>90</v>
      </c>
      <c r="C58" s="453"/>
      <c r="D58" s="452" t="s">
        <v>102</v>
      </c>
      <c r="E58" s="453"/>
      <c r="F58" s="2"/>
      <c r="G58" s="2"/>
    </row>
    <row r="59" spans="1:7" ht="13.5" customHeight="1">
      <c r="A59" s="475"/>
      <c r="B59" s="16" t="s">
        <v>932</v>
      </c>
      <c r="C59" s="16" t="s">
        <v>933</v>
      </c>
      <c r="D59" s="16" t="s">
        <v>932</v>
      </c>
      <c r="E59" s="16" t="s">
        <v>933</v>
      </c>
      <c r="F59" s="2"/>
      <c r="G59" s="2"/>
    </row>
    <row r="60" spans="1:7" ht="13.5" customHeight="1">
      <c r="A60" s="232" t="s">
        <v>324</v>
      </c>
      <c r="B60" s="108"/>
      <c r="C60" s="108"/>
      <c r="D60" s="108"/>
      <c r="E60" s="108"/>
      <c r="F60" s="2"/>
      <c r="G60" s="2"/>
    </row>
    <row r="61" spans="1:7" ht="13.5" customHeight="1">
      <c r="A61" s="131" t="s">
        <v>934</v>
      </c>
      <c r="B61" s="108"/>
      <c r="C61" s="108"/>
      <c r="D61" s="108"/>
      <c r="E61" s="108"/>
      <c r="F61" s="2"/>
      <c r="G61" s="2"/>
    </row>
    <row r="62" spans="1:7" ht="13.5" customHeight="1">
      <c r="A62" s="131" t="s">
        <v>935</v>
      </c>
      <c r="B62" s="108"/>
      <c r="C62" s="108"/>
      <c r="D62" s="108"/>
      <c r="E62" s="108"/>
      <c r="F62" s="2"/>
      <c r="G62" s="2"/>
    </row>
    <row r="63" spans="1:7" ht="13.5" customHeight="1">
      <c r="A63" s="131" t="s">
        <v>936</v>
      </c>
      <c r="B63" s="108"/>
      <c r="C63" s="108"/>
      <c r="D63" s="108"/>
      <c r="E63" s="108"/>
      <c r="F63" s="2"/>
      <c r="G63" s="2"/>
    </row>
    <row r="64" spans="1:7" ht="13.5" customHeight="1">
      <c r="A64" s="131" t="s">
        <v>937</v>
      </c>
      <c r="B64" s="108"/>
      <c r="C64" s="108"/>
      <c r="D64" s="108"/>
      <c r="E64" s="108"/>
      <c r="F64" s="2"/>
      <c r="G64" s="2"/>
    </row>
    <row r="65" spans="1:7" ht="13.5" customHeight="1">
      <c r="A65" s="131" t="s">
        <v>938</v>
      </c>
      <c r="B65" s="108"/>
      <c r="C65" s="108"/>
      <c r="D65" s="108"/>
      <c r="E65" s="108"/>
      <c r="F65" s="2"/>
      <c r="G65" s="2"/>
    </row>
    <row r="66" spans="1:7" ht="13.5" customHeight="1">
      <c r="A66" s="131" t="s">
        <v>939</v>
      </c>
      <c r="B66" s="108"/>
      <c r="C66" s="108"/>
      <c r="D66" s="108"/>
      <c r="E66" s="108"/>
      <c r="F66" s="2"/>
      <c r="G66" s="2"/>
    </row>
    <row r="67" spans="1:7" ht="13.5" customHeight="1">
      <c r="A67" s="246" t="s">
        <v>927</v>
      </c>
      <c r="B67" s="196"/>
      <c r="C67" s="196"/>
      <c r="D67" s="196"/>
      <c r="E67" s="196"/>
      <c r="F67" s="2"/>
      <c r="G67" s="2"/>
    </row>
    <row r="68" spans="1:7" ht="13.5" customHeight="1">
      <c r="A68" s="112" t="s">
        <v>929</v>
      </c>
      <c r="B68" s="113"/>
      <c r="C68" s="113"/>
      <c r="D68" s="113"/>
      <c r="E68" s="113"/>
      <c r="F68" s="2"/>
      <c r="G68" s="2"/>
    </row>
    <row r="69" spans="1:7" ht="13.5" customHeight="1">
      <c r="A69" s="115" t="s">
        <v>930</v>
      </c>
      <c r="B69" s="109"/>
      <c r="C69" s="109"/>
      <c r="D69" s="109"/>
      <c r="E69" s="109"/>
      <c r="F69" s="2"/>
      <c r="G69" s="2"/>
    </row>
    <row r="70" spans="1:7" ht="13.5" customHeight="1">
      <c r="A70" s="44"/>
      <c r="B70" s="45"/>
      <c r="C70" s="45"/>
      <c r="D70" s="228"/>
      <c r="E70" s="228"/>
      <c r="F70" s="228"/>
      <c r="G70" s="228"/>
    </row>
    <row r="71" spans="1:7" ht="13.5" customHeight="1">
      <c r="A71" s="5" t="s">
        <v>940</v>
      </c>
      <c r="B71" s="2"/>
      <c r="C71" s="2"/>
      <c r="D71" s="2"/>
      <c r="E71" s="2"/>
      <c r="F71" s="2"/>
      <c r="G71" s="2"/>
    </row>
    <row r="72" spans="1:7" ht="13.5" customHeight="1">
      <c r="A72" s="2"/>
      <c r="B72" s="2"/>
      <c r="C72" s="2"/>
      <c r="D72" s="2"/>
      <c r="E72" s="2"/>
      <c r="F72" s="2"/>
      <c r="G72" s="2"/>
    </row>
    <row r="73" spans="1:7" ht="13.5" customHeight="1">
      <c r="A73" s="16" t="s">
        <v>311</v>
      </c>
      <c r="B73" s="16" t="s">
        <v>90</v>
      </c>
      <c r="C73" s="16" t="s">
        <v>102</v>
      </c>
      <c r="D73" s="2"/>
      <c r="E73" s="2"/>
      <c r="F73" s="2"/>
      <c r="G73" s="2"/>
    </row>
    <row r="74" spans="1:7" ht="13.5" customHeight="1">
      <c r="A74" s="206" t="s">
        <v>941</v>
      </c>
      <c r="B74" s="108"/>
      <c r="C74" s="108"/>
      <c r="D74" s="2"/>
      <c r="E74" s="2"/>
      <c r="F74" s="2"/>
      <c r="G74" s="2"/>
    </row>
    <row r="75" spans="1:7" ht="13.5" customHeight="1">
      <c r="A75" s="112" t="s">
        <v>942</v>
      </c>
      <c r="B75" s="113"/>
      <c r="C75" s="113"/>
      <c r="D75" s="2"/>
      <c r="E75" s="2"/>
      <c r="F75" s="2"/>
      <c r="G75" s="2"/>
    </row>
    <row r="76" spans="1:7" ht="13.5" customHeight="1">
      <c r="A76" s="115" t="s">
        <v>85</v>
      </c>
      <c r="B76" s="109"/>
      <c r="C76" s="109"/>
      <c r="D76" s="2"/>
      <c r="E76" s="2"/>
      <c r="F76" s="2"/>
      <c r="G76" s="2"/>
    </row>
    <row r="77" spans="1:7" ht="13.5" customHeight="1">
      <c r="A77" s="2"/>
      <c r="B77" s="2"/>
      <c r="C77" s="2"/>
      <c r="D77" s="2"/>
      <c r="E77" s="2"/>
      <c r="F77" s="2"/>
      <c r="G77" s="2"/>
    </row>
    <row r="78" spans="1:7" ht="13.5" customHeight="1">
      <c r="A78" s="5" t="s">
        <v>943</v>
      </c>
      <c r="B78" s="2"/>
      <c r="C78" s="2"/>
      <c r="D78" s="2"/>
      <c r="E78" s="2"/>
      <c r="F78" s="2"/>
      <c r="G78" s="2"/>
    </row>
    <row r="79" spans="1:7" ht="13.5" customHeight="1">
      <c r="A79" s="2"/>
      <c r="B79" s="2"/>
      <c r="C79" s="2"/>
      <c r="D79" s="2"/>
      <c r="E79" s="2"/>
      <c r="F79" s="2"/>
      <c r="G79" s="2"/>
    </row>
    <row r="80" spans="1:7" ht="13.5" customHeight="1">
      <c r="A80" s="16" t="s">
        <v>311</v>
      </c>
      <c r="B80" s="16" t="s">
        <v>90</v>
      </c>
      <c r="C80" s="16" t="s">
        <v>944</v>
      </c>
      <c r="D80" s="16" t="s">
        <v>102</v>
      </c>
      <c r="E80" s="16" t="s">
        <v>944</v>
      </c>
      <c r="F80" s="2"/>
      <c r="G80" s="2"/>
    </row>
    <row r="81" spans="1:7" ht="13.5" customHeight="1">
      <c r="A81" s="152" t="s">
        <v>945</v>
      </c>
      <c r="B81" s="118"/>
      <c r="C81" s="118"/>
      <c r="D81" s="118"/>
      <c r="E81" s="118"/>
      <c r="F81" s="2"/>
      <c r="G81" s="2"/>
    </row>
    <row r="82" spans="1:7" ht="13.5" customHeight="1">
      <c r="A82" s="152" t="s">
        <v>922</v>
      </c>
      <c r="B82" s="118"/>
      <c r="C82" s="118"/>
      <c r="D82" s="118"/>
      <c r="E82" s="118"/>
      <c r="F82" s="2"/>
      <c r="G82" s="2"/>
    </row>
    <row r="83" spans="1:7" ht="13.5" customHeight="1">
      <c r="A83" s="152" t="s">
        <v>946</v>
      </c>
      <c r="B83" s="118"/>
      <c r="C83" s="118"/>
      <c r="D83" s="118"/>
      <c r="E83" s="118"/>
      <c r="F83" s="2"/>
      <c r="G83" s="2"/>
    </row>
    <row r="84" spans="1:7" ht="13.5" customHeight="1">
      <c r="A84" s="152" t="s">
        <v>947</v>
      </c>
      <c r="B84" s="118"/>
      <c r="C84" s="118"/>
      <c r="D84" s="118"/>
      <c r="E84" s="118"/>
      <c r="F84" s="2"/>
      <c r="G84" s="2"/>
    </row>
    <row r="85" spans="1:7" ht="13.5" customHeight="1">
      <c r="A85" s="152" t="s">
        <v>935</v>
      </c>
      <c r="B85" s="118"/>
      <c r="C85" s="118"/>
      <c r="D85" s="118"/>
      <c r="E85" s="118"/>
      <c r="F85" s="2"/>
      <c r="G85" s="2"/>
    </row>
    <row r="86" spans="1:7" ht="13.5" customHeight="1">
      <c r="A86" s="152" t="s">
        <v>948</v>
      </c>
      <c r="B86" s="118"/>
      <c r="C86" s="118"/>
      <c r="D86" s="118"/>
      <c r="E86" s="118"/>
      <c r="F86" s="2"/>
      <c r="G86" s="2"/>
    </row>
    <row r="87" spans="1:7" ht="13.5" customHeight="1">
      <c r="A87" s="344" t="s">
        <v>949</v>
      </c>
      <c r="B87" s="122"/>
      <c r="C87" s="122"/>
      <c r="D87" s="122"/>
      <c r="E87" s="122"/>
      <c r="F87" s="2"/>
      <c r="G87" s="2"/>
    </row>
    <row r="88" spans="1:7" ht="13.5" customHeight="1">
      <c r="A88" s="123" t="s">
        <v>85</v>
      </c>
      <c r="B88" s="124"/>
      <c r="C88" s="124"/>
      <c r="D88" s="124"/>
      <c r="E88" s="124"/>
      <c r="F88" s="2"/>
      <c r="G88" s="2"/>
    </row>
    <row r="89" spans="1:7" ht="13.5" customHeight="1">
      <c r="A89" s="2"/>
      <c r="B89" s="2"/>
      <c r="C89" s="2"/>
      <c r="D89" s="2"/>
      <c r="E89" s="2"/>
      <c r="F89" s="2"/>
      <c r="G89" s="2"/>
    </row>
    <row r="90" spans="1:7" ht="13.5" customHeight="1">
      <c r="A90" s="5" t="s">
        <v>709</v>
      </c>
      <c r="B90" s="2"/>
      <c r="C90" s="2"/>
      <c r="D90" s="2"/>
      <c r="E90" s="2"/>
      <c r="F90" s="2"/>
      <c r="G90" s="2"/>
    </row>
    <row r="91" spans="1:7" ht="14.25" customHeight="1">
      <c r="A91" s="125"/>
      <c r="B91" s="125"/>
      <c r="C91" s="125"/>
      <c r="D91" s="125"/>
      <c r="E91" s="2"/>
      <c r="F91" s="2"/>
      <c r="G91" s="2"/>
    </row>
    <row r="92" spans="1:7">
      <c r="A92" s="528" t="s">
        <v>950</v>
      </c>
      <c r="B92" s="456"/>
      <c r="C92" s="456"/>
      <c r="D92" s="456"/>
      <c r="E92" s="456"/>
      <c r="F92" s="456"/>
      <c r="G92" s="453"/>
    </row>
  </sheetData>
  <mergeCells count="16">
    <mergeCell ref="A1:B1"/>
    <mergeCell ref="A5:A6"/>
    <mergeCell ref="B5:D5"/>
    <mergeCell ref="E5:G5"/>
    <mergeCell ref="A15:G15"/>
    <mergeCell ref="A17:F17"/>
    <mergeCell ref="A18:G18"/>
    <mergeCell ref="D58:E58"/>
    <mergeCell ref="A92:G92"/>
    <mergeCell ref="A31:C31"/>
    <mergeCell ref="A32:C32"/>
    <mergeCell ref="A36:C36"/>
    <mergeCell ref="A37:C37"/>
    <mergeCell ref="A56:E56"/>
    <mergeCell ref="A58:A59"/>
    <mergeCell ref="B58:C58"/>
  </mergeCells>
  <pageMargins left="0.25" right="0.25" top="0.75" bottom="0.75" header="0" footer="0"/>
  <pageSetup paperSize="9" fitToHeight="0"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0"/>
  <sheetViews>
    <sheetView showGridLines="0" workbookViewId="0">
      <selection activeCell="E20" sqref="E20"/>
    </sheetView>
  </sheetViews>
  <sheetFormatPr baseColWidth="10" defaultColWidth="14.42578125" defaultRowHeight="15" customHeight="1"/>
  <cols>
    <col min="1" max="1" width="23.42578125" customWidth="1"/>
    <col min="2" max="2" width="57.85546875" customWidth="1"/>
    <col min="3" max="3" width="17.28515625" customWidth="1"/>
    <col min="4" max="4" width="39.140625" customWidth="1"/>
  </cols>
  <sheetData>
    <row r="1" spans="1:4" ht="13.5" customHeight="1">
      <c r="A1" s="5" t="s">
        <v>951</v>
      </c>
      <c r="B1" s="5"/>
      <c r="C1" s="5"/>
      <c r="D1" s="5"/>
    </row>
    <row r="2" spans="1:4" ht="13.5" customHeight="1">
      <c r="A2" s="5"/>
      <c r="B2" s="5"/>
      <c r="C2" s="5"/>
      <c r="D2" s="5"/>
    </row>
    <row r="3" spans="1:4" ht="13.5" customHeight="1">
      <c r="A3" s="513" t="s">
        <v>952</v>
      </c>
      <c r="B3" s="451"/>
      <c r="C3" s="7"/>
      <c r="D3" s="5"/>
    </row>
    <row r="4" spans="1:4" ht="13.5" customHeight="1">
      <c r="A4" s="5"/>
      <c r="B4" s="5"/>
      <c r="C4" s="5"/>
      <c r="D4" s="5"/>
    </row>
    <row r="5" spans="1:4" ht="31.5" customHeight="1">
      <c r="A5" s="116" t="s">
        <v>335</v>
      </c>
      <c r="B5" s="116" t="s">
        <v>336</v>
      </c>
      <c r="C5" s="16" t="s">
        <v>638</v>
      </c>
      <c r="D5" s="16" t="s">
        <v>639</v>
      </c>
    </row>
    <row r="6" spans="1:4" ht="15.75" customHeight="1">
      <c r="A6" s="118">
        <v>23104</v>
      </c>
      <c r="B6" s="245" t="s">
        <v>953</v>
      </c>
      <c r="C6" s="137"/>
      <c r="D6" s="137"/>
    </row>
    <row r="7" spans="1:4" ht="15.75" customHeight="1">
      <c r="A7" s="118">
        <v>23109</v>
      </c>
      <c r="B7" s="245" t="s">
        <v>954</v>
      </c>
      <c r="C7" s="137"/>
      <c r="D7" s="137"/>
    </row>
    <row r="8" spans="1:4" ht="19.5" customHeight="1">
      <c r="A8" s="118">
        <v>2311001</v>
      </c>
      <c r="B8" s="131" t="s">
        <v>955</v>
      </c>
      <c r="C8" s="137"/>
      <c r="D8" s="137"/>
    </row>
    <row r="9" spans="1:4" ht="15.75" customHeight="1">
      <c r="A9" s="118">
        <v>23116</v>
      </c>
      <c r="B9" s="245" t="s">
        <v>956</v>
      </c>
      <c r="C9" s="137"/>
      <c r="D9" s="137"/>
    </row>
    <row r="10" spans="1:4" ht="21" customHeight="1">
      <c r="A10" s="118">
        <v>2311002</v>
      </c>
      <c r="B10" s="131" t="s">
        <v>957</v>
      </c>
      <c r="C10" s="137"/>
      <c r="D10" s="137"/>
    </row>
    <row r="11" spans="1:4" ht="15.75" customHeight="1">
      <c r="A11" s="534" t="s">
        <v>85</v>
      </c>
      <c r="B11" s="535"/>
      <c r="C11" s="138"/>
      <c r="D11" s="138"/>
    </row>
    <row r="12" spans="1:4" ht="15.75" customHeight="1">
      <c r="A12" s="2"/>
      <c r="B12" s="5"/>
      <c r="C12" s="5"/>
      <c r="D12" s="5"/>
    </row>
    <row r="13" spans="1:4" ht="15.75" customHeight="1">
      <c r="A13" s="450" t="s">
        <v>958</v>
      </c>
      <c r="B13" s="451"/>
      <c r="C13" s="451"/>
      <c r="D13" s="5"/>
    </row>
    <row r="14" spans="1:4" ht="15.75" customHeight="1">
      <c r="A14" s="11"/>
      <c r="B14" s="11"/>
      <c r="C14" s="11"/>
      <c r="D14" s="5"/>
    </row>
    <row r="15" spans="1:4" ht="15.75" customHeight="1">
      <c r="A15" s="472" t="s">
        <v>959</v>
      </c>
      <c r="B15" s="451"/>
      <c r="C15" s="5"/>
      <c r="D15" s="5"/>
    </row>
    <row r="16" spans="1:4" ht="15.75" customHeight="1">
      <c r="A16" s="5"/>
      <c r="B16" s="5"/>
      <c r="C16" s="5"/>
      <c r="D16" s="5"/>
    </row>
    <row r="17" spans="1:4" ht="30" customHeight="1">
      <c r="A17" s="474" t="s">
        <v>932</v>
      </c>
      <c r="B17" s="524" t="s">
        <v>960</v>
      </c>
      <c r="C17" s="16" t="s">
        <v>90</v>
      </c>
      <c r="D17" s="16" t="s">
        <v>102</v>
      </c>
    </row>
    <row r="18" spans="1:4" ht="21" customHeight="1">
      <c r="A18" s="475"/>
      <c r="B18" s="526"/>
      <c r="C18" s="345" t="s">
        <v>961</v>
      </c>
      <c r="D18" s="346" t="s">
        <v>961</v>
      </c>
    </row>
    <row r="19" spans="1:4" ht="13.5" customHeight="1">
      <c r="A19" s="347"/>
      <c r="B19" s="347"/>
      <c r="C19" s="347"/>
      <c r="D19" s="347"/>
    </row>
    <row r="20" spans="1:4" ht="13.5" customHeight="1">
      <c r="A20" s="113"/>
      <c r="B20" s="113"/>
      <c r="C20" s="113"/>
      <c r="D20" s="113"/>
    </row>
    <row r="21" spans="1:4" ht="13.5" customHeight="1">
      <c r="A21" s="476" t="s">
        <v>85</v>
      </c>
      <c r="B21" s="477"/>
      <c r="C21" s="109"/>
      <c r="D21" s="109"/>
    </row>
    <row r="22" spans="1:4" ht="13.5" customHeight="1">
      <c r="A22" s="12"/>
      <c r="B22" s="2"/>
      <c r="C22" s="2"/>
      <c r="D22" s="2"/>
    </row>
    <row r="23" spans="1:4" ht="13.5" customHeight="1">
      <c r="A23" s="530" t="s">
        <v>962</v>
      </c>
      <c r="B23" s="451"/>
      <c r="C23" s="2"/>
      <c r="D23" s="2"/>
    </row>
    <row r="24" spans="1:4" ht="13.5" customHeight="1">
      <c r="A24" s="12"/>
      <c r="B24" s="2"/>
      <c r="C24" s="2"/>
      <c r="D24" s="2"/>
    </row>
    <row r="25" spans="1:4" ht="32.25" customHeight="1">
      <c r="A25" s="524" t="s">
        <v>311</v>
      </c>
      <c r="B25" s="16" t="s">
        <v>90</v>
      </c>
      <c r="C25" s="16" t="s">
        <v>102</v>
      </c>
      <c r="D25" s="2"/>
    </row>
    <row r="26" spans="1:4" ht="18.75" customHeight="1">
      <c r="A26" s="526"/>
      <c r="B26" s="346" t="s">
        <v>963</v>
      </c>
      <c r="C26" s="346" t="s">
        <v>963</v>
      </c>
      <c r="D26" s="2"/>
    </row>
    <row r="27" spans="1:4" ht="13.5" customHeight="1">
      <c r="A27" s="341" t="s">
        <v>964</v>
      </c>
      <c r="B27" s="348"/>
      <c r="C27" s="348"/>
      <c r="D27" s="2"/>
    </row>
    <row r="28" spans="1:4" ht="13.5" customHeight="1">
      <c r="A28" s="131" t="s">
        <v>965</v>
      </c>
      <c r="B28" s="108"/>
      <c r="C28" s="108"/>
      <c r="D28" s="2"/>
    </row>
    <row r="29" spans="1:4" ht="13.5" customHeight="1">
      <c r="A29" s="112" t="s">
        <v>966</v>
      </c>
      <c r="B29" s="113"/>
      <c r="C29" s="113"/>
      <c r="D29" s="2"/>
    </row>
    <row r="30" spans="1:4" ht="13.5" customHeight="1">
      <c r="A30" s="115" t="s">
        <v>85</v>
      </c>
      <c r="B30" s="349"/>
      <c r="C30" s="109"/>
      <c r="D30" s="2"/>
    </row>
    <row r="31" spans="1:4" ht="13.5" customHeight="1">
      <c r="A31" s="12"/>
      <c r="B31" s="2"/>
      <c r="C31" s="2"/>
      <c r="D31" s="2"/>
    </row>
    <row r="32" spans="1:4" ht="15.75" customHeight="1">
      <c r="A32" s="472" t="s">
        <v>967</v>
      </c>
      <c r="B32" s="451"/>
      <c r="C32" s="5"/>
      <c r="D32" s="5"/>
    </row>
    <row r="33" spans="1:4" ht="15.75" customHeight="1">
      <c r="A33" s="15"/>
      <c r="B33" s="15"/>
      <c r="C33" s="5"/>
      <c r="D33" s="5"/>
    </row>
    <row r="34" spans="1:4" ht="15.75" customHeight="1">
      <c r="A34" s="530" t="s">
        <v>968</v>
      </c>
      <c r="B34" s="451"/>
      <c r="C34" s="5"/>
      <c r="D34" s="5"/>
    </row>
    <row r="35" spans="1:4" ht="15.75" customHeight="1">
      <c r="A35" s="5"/>
      <c r="B35" s="5"/>
      <c r="C35" s="5"/>
      <c r="D35" s="5"/>
    </row>
    <row r="36" spans="1:4" ht="29.25" customHeight="1">
      <c r="A36" s="524" t="s">
        <v>311</v>
      </c>
      <c r="B36" s="16" t="s">
        <v>90</v>
      </c>
      <c r="C36" s="16" t="s">
        <v>102</v>
      </c>
      <c r="D36" s="2"/>
    </row>
    <row r="37" spans="1:4" ht="13.5" customHeight="1">
      <c r="A37" s="526"/>
      <c r="B37" s="345" t="s">
        <v>963</v>
      </c>
      <c r="C37" s="346" t="s">
        <v>963</v>
      </c>
      <c r="D37" s="2"/>
    </row>
    <row r="38" spans="1:4" ht="13.5" customHeight="1">
      <c r="A38" s="341" t="s">
        <v>964</v>
      </c>
      <c r="B38" s="342">
        <f>B41-B39</f>
        <v>887607888</v>
      </c>
      <c r="C38" s="350">
        <v>431228736</v>
      </c>
      <c r="D38" s="2"/>
    </row>
    <row r="39" spans="1:4" ht="13.5" customHeight="1">
      <c r="A39" s="131" t="s">
        <v>965</v>
      </c>
      <c r="B39" s="102">
        <f>38894*97*12</f>
        <v>45272616</v>
      </c>
      <c r="C39" s="103">
        <v>538030252</v>
      </c>
      <c r="D39" s="2"/>
    </row>
    <row r="40" spans="1:4" ht="13.5" customHeight="1">
      <c r="A40" s="112" t="s">
        <v>966</v>
      </c>
      <c r="B40" s="106"/>
      <c r="C40" s="106"/>
      <c r="D40" s="2"/>
    </row>
    <row r="41" spans="1:4" ht="13.5" customHeight="1">
      <c r="A41" s="115" t="s">
        <v>85</v>
      </c>
      <c r="B41" s="271">
        <f>(77624919+115123)*12</f>
        <v>932880504</v>
      </c>
      <c r="C41" s="271">
        <f>SUM(C38:C40)</f>
        <v>969258988</v>
      </c>
      <c r="D41" s="2"/>
    </row>
    <row r="42" spans="1:4" ht="13.5" customHeight="1">
      <c r="A42" s="12"/>
      <c r="B42" s="2"/>
      <c r="C42" s="2"/>
      <c r="D42" s="2"/>
    </row>
    <row r="43" spans="1:4" ht="13.5" customHeight="1">
      <c r="A43" s="450" t="s">
        <v>969</v>
      </c>
      <c r="B43" s="451"/>
      <c r="C43" s="5"/>
      <c r="D43" s="5"/>
    </row>
    <row r="44" spans="1:4" ht="13.5" customHeight="1">
      <c r="A44" s="5"/>
      <c r="B44" s="5"/>
      <c r="C44" s="41"/>
      <c r="D44" s="5"/>
    </row>
    <row r="45" spans="1:4" ht="13.5" customHeight="1">
      <c r="A45" s="472" t="s">
        <v>970</v>
      </c>
      <c r="B45" s="451"/>
      <c r="C45" s="2"/>
      <c r="D45" s="2"/>
    </row>
    <row r="46" spans="1:4" ht="13.5" customHeight="1">
      <c r="A46" s="15"/>
      <c r="B46" s="15"/>
      <c r="C46" s="2"/>
      <c r="D46" s="2"/>
    </row>
    <row r="47" spans="1:4" ht="13.5" customHeight="1">
      <c r="A47" s="530" t="s">
        <v>968</v>
      </c>
      <c r="B47" s="451"/>
      <c r="C47" s="2"/>
      <c r="D47" s="2"/>
    </row>
    <row r="48" spans="1:4" ht="13.5" customHeight="1">
      <c r="A48" s="12"/>
      <c r="B48" s="2"/>
      <c r="C48" s="2"/>
      <c r="D48" s="2"/>
    </row>
    <row r="49" spans="1:4" ht="31.5" customHeight="1">
      <c r="A49" s="524" t="s">
        <v>311</v>
      </c>
      <c r="B49" s="16" t="s">
        <v>90</v>
      </c>
      <c r="C49" s="16" t="s">
        <v>102</v>
      </c>
      <c r="D49" s="2"/>
    </row>
    <row r="50" spans="1:4" ht="15" customHeight="1">
      <c r="A50" s="526"/>
      <c r="B50" s="346" t="s">
        <v>963</v>
      </c>
      <c r="C50" s="346" t="s">
        <v>963</v>
      </c>
      <c r="D50" s="2"/>
    </row>
    <row r="51" spans="1:4" ht="13.5" customHeight="1">
      <c r="A51" s="341" t="s">
        <v>964</v>
      </c>
      <c r="B51" s="348"/>
      <c r="C51" s="351"/>
      <c r="D51" s="2"/>
    </row>
    <row r="52" spans="1:4" ht="13.5" customHeight="1">
      <c r="A52" s="131" t="s">
        <v>965</v>
      </c>
      <c r="B52" s="108"/>
      <c r="C52" s="351"/>
      <c r="D52" s="2"/>
    </row>
    <row r="53" spans="1:4" ht="13.5" customHeight="1">
      <c r="A53" s="112" t="s">
        <v>966</v>
      </c>
      <c r="B53" s="113"/>
      <c r="C53" s="113"/>
      <c r="D53" s="2"/>
    </row>
    <row r="54" spans="1:4" ht="13.5" customHeight="1">
      <c r="A54" s="115" t="s">
        <v>85</v>
      </c>
      <c r="B54" s="109"/>
      <c r="C54" s="109"/>
      <c r="D54" s="2"/>
    </row>
    <row r="55" spans="1:4" ht="13.5" customHeight="1">
      <c r="A55" s="12"/>
      <c r="B55" s="2"/>
      <c r="C55" s="2"/>
      <c r="D55" s="2"/>
    </row>
    <row r="56" spans="1:4" ht="15.75" customHeight="1">
      <c r="A56" s="450" t="s">
        <v>971</v>
      </c>
      <c r="B56" s="451"/>
      <c r="C56" s="5"/>
      <c r="D56" s="5"/>
    </row>
    <row r="57" spans="1:4" ht="15.75" customHeight="1">
      <c r="A57" s="5"/>
      <c r="B57" s="5"/>
      <c r="C57" s="5"/>
      <c r="D57" s="5"/>
    </row>
    <row r="58" spans="1:4" ht="15.75" customHeight="1">
      <c r="A58" s="472" t="s">
        <v>972</v>
      </c>
      <c r="B58" s="451"/>
      <c r="C58" s="5"/>
      <c r="D58" s="229"/>
    </row>
    <row r="59" spans="1:4" ht="15.75" customHeight="1">
      <c r="A59" s="15"/>
      <c r="B59" s="15"/>
      <c r="C59" s="5"/>
      <c r="D59" s="2"/>
    </row>
    <row r="60" spans="1:4" ht="15.75" customHeight="1">
      <c r="A60" s="530" t="s">
        <v>973</v>
      </c>
      <c r="B60" s="451"/>
      <c r="C60" s="451"/>
      <c r="D60" s="2"/>
    </row>
    <row r="61" spans="1:4" ht="15.75" customHeight="1">
      <c r="A61" s="5"/>
      <c r="B61" s="5"/>
      <c r="C61" s="5"/>
      <c r="D61" s="5"/>
    </row>
    <row r="62" spans="1:4" ht="30" customHeight="1">
      <c r="A62" s="16" t="s">
        <v>974</v>
      </c>
      <c r="B62" s="16" t="s">
        <v>975</v>
      </c>
      <c r="C62" s="16" t="s">
        <v>976</v>
      </c>
      <c r="D62" s="116" t="s">
        <v>977</v>
      </c>
    </row>
    <row r="63" spans="1:4" ht="13.5" customHeight="1">
      <c r="A63" s="307" t="s">
        <v>978</v>
      </c>
      <c r="B63" s="531" t="s">
        <v>979</v>
      </c>
      <c r="C63" s="533">
        <f>34295532*12</f>
        <v>411546384</v>
      </c>
      <c r="D63" s="532" t="s">
        <v>980</v>
      </c>
    </row>
    <row r="64" spans="1:4" ht="13.5" customHeight="1">
      <c r="A64" s="307" t="s">
        <v>981</v>
      </c>
      <c r="B64" s="508"/>
      <c r="C64" s="508"/>
      <c r="D64" s="508"/>
    </row>
    <row r="65" spans="1:4" ht="13.5" customHeight="1">
      <c r="A65" s="307" t="s">
        <v>982</v>
      </c>
      <c r="B65" s="475"/>
      <c r="C65" s="475"/>
      <c r="D65" s="475"/>
    </row>
    <row r="66" spans="1:4" ht="13.5" customHeight="1">
      <c r="A66" s="307" t="s">
        <v>983</v>
      </c>
      <c r="B66" s="307" t="s">
        <v>984</v>
      </c>
      <c r="C66" s="103">
        <f>4613480*12</f>
        <v>55361760</v>
      </c>
      <c r="D66" s="352" t="s">
        <v>985</v>
      </c>
    </row>
    <row r="67" spans="1:4" ht="13.5" customHeight="1">
      <c r="A67" s="307" t="s">
        <v>986</v>
      </c>
      <c r="B67" s="307" t="s">
        <v>987</v>
      </c>
      <c r="C67" s="103">
        <f>3804201*12</f>
        <v>45650412</v>
      </c>
      <c r="D67" s="352" t="s">
        <v>988</v>
      </c>
    </row>
    <row r="68" spans="1:4" ht="13.5" customHeight="1">
      <c r="A68" s="307" t="s">
        <v>989</v>
      </c>
      <c r="B68" s="307" t="s">
        <v>990</v>
      </c>
      <c r="C68" s="103">
        <f>3690351*12</f>
        <v>44284212</v>
      </c>
      <c r="D68" s="352" t="s">
        <v>991</v>
      </c>
    </row>
    <row r="69" spans="1:4" ht="13.5" customHeight="1">
      <c r="A69" s="307" t="s">
        <v>992</v>
      </c>
      <c r="B69" s="307" t="s">
        <v>993</v>
      </c>
      <c r="C69" s="103">
        <f>3499435*12</f>
        <v>41993220</v>
      </c>
      <c r="D69" s="352" t="s">
        <v>994</v>
      </c>
    </row>
    <row r="70" spans="1:4" ht="13.5" customHeight="1">
      <c r="A70" s="307" t="s">
        <v>995</v>
      </c>
      <c r="B70" s="307" t="s">
        <v>996</v>
      </c>
      <c r="C70" s="103">
        <f>3471044*12</f>
        <v>41652528</v>
      </c>
      <c r="D70" s="352" t="s">
        <v>997</v>
      </c>
    </row>
    <row r="71" spans="1:4" ht="13.5" customHeight="1">
      <c r="A71" s="307" t="s">
        <v>998</v>
      </c>
      <c r="B71" s="307" t="s">
        <v>999</v>
      </c>
      <c r="C71" s="103">
        <f>2968075*12</f>
        <v>35616900</v>
      </c>
      <c r="D71" s="352" t="s">
        <v>1000</v>
      </c>
    </row>
    <row r="72" spans="1:4" ht="13.5" customHeight="1">
      <c r="A72" s="307" t="s">
        <v>1001</v>
      </c>
      <c r="B72" s="307" t="s">
        <v>1002</v>
      </c>
      <c r="C72" s="103">
        <f>2904264*12</f>
        <v>34851168</v>
      </c>
      <c r="D72" s="352" t="s">
        <v>1003</v>
      </c>
    </row>
    <row r="73" spans="1:4" ht="13.5" customHeight="1">
      <c r="A73" s="307" t="s">
        <v>1004</v>
      </c>
      <c r="B73" s="307" t="s">
        <v>1005</v>
      </c>
      <c r="C73" s="103">
        <f>2686040*12</f>
        <v>32232480</v>
      </c>
      <c r="D73" s="352" t="s">
        <v>1006</v>
      </c>
    </row>
    <row r="74" spans="1:4" ht="13.5" customHeight="1">
      <c r="A74" s="307" t="s">
        <v>1007</v>
      </c>
      <c r="B74" s="307" t="s">
        <v>1008</v>
      </c>
      <c r="C74" s="103">
        <f>2550764*12</f>
        <v>30609168</v>
      </c>
      <c r="D74" s="352" t="s">
        <v>1009</v>
      </c>
    </row>
    <row r="75" spans="1:4" ht="13.5" customHeight="1">
      <c r="A75" s="110"/>
      <c r="B75" s="353"/>
      <c r="C75" s="353"/>
      <c r="D75" s="354"/>
    </row>
    <row r="76" spans="1:4" ht="19.5" customHeight="1">
      <c r="A76" s="528" t="s">
        <v>1010</v>
      </c>
      <c r="B76" s="456"/>
      <c r="C76" s="453"/>
      <c r="D76" s="322"/>
    </row>
    <row r="77" spans="1:4" ht="19.5" customHeight="1">
      <c r="A77" s="354"/>
      <c r="B77" s="354"/>
      <c r="C77" s="354"/>
      <c r="D77" s="354"/>
    </row>
    <row r="78" spans="1:4" ht="13.5" customHeight="1">
      <c r="A78" s="472" t="s">
        <v>1011</v>
      </c>
      <c r="B78" s="451"/>
      <c r="C78" s="32"/>
      <c r="D78" s="32"/>
    </row>
    <row r="79" spans="1:4" ht="13.5" customHeight="1">
      <c r="A79" s="15"/>
      <c r="B79" s="15"/>
      <c r="C79" s="32"/>
      <c r="D79" s="32"/>
    </row>
    <row r="80" spans="1:4" ht="13.5" customHeight="1">
      <c r="A80" s="530" t="s">
        <v>973</v>
      </c>
      <c r="B80" s="451"/>
      <c r="C80" s="451"/>
      <c r="D80" s="32"/>
    </row>
    <row r="81" spans="1:4" ht="13.5" customHeight="1">
      <c r="A81" s="32"/>
      <c r="B81" s="2"/>
      <c r="C81" s="32"/>
      <c r="D81" s="32"/>
    </row>
    <row r="82" spans="1:4" ht="48.75" customHeight="1">
      <c r="A82" s="16" t="s">
        <v>974</v>
      </c>
      <c r="B82" s="16" t="s">
        <v>1012</v>
      </c>
      <c r="C82" s="16" t="s">
        <v>976</v>
      </c>
      <c r="D82" s="116" t="s">
        <v>977</v>
      </c>
    </row>
    <row r="83" spans="1:4" ht="13.5" customHeight="1">
      <c r="A83" s="108"/>
      <c r="B83" s="108"/>
      <c r="C83" s="108"/>
      <c r="D83" s="118"/>
    </row>
    <row r="84" spans="1:4" ht="13.5" customHeight="1">
      <c r="A84" s="108"/>
      <c r="B84" s="108"/>
      <c r="C84" s="108"/>
      <c r="D84" s="118"/>
    </row>
    <row r="85" spans="1:4" ht="13.5" customHeight="1">
      <c r="A85" s="30"/>
      <c r="B85" s="30"/>
      <c r="C85" s="30"/>
      <c r="D85" s="2"/>
    </row>
    <row r="86" spans="1:4" ht="17.25" customHeight="1">
      <c r="A86" s="528" t="s">
        <v>1010</v>
      </c>
      <c r="B86" s="456"/>
      <c r="C86" s="453"/>
      <c r="D86" s="2"/>
    </row>
    <row r="87" spans="1:4" ht="13.5" customHeight="1">
      <c r="A87" s="30"/>
      <c r="B87" s="30"/>
      <c r="C87" s="30"/>
      <c r="D87" s="2"/>
    </row>
    <row r="88" spans="1:4" ht="13.5" customHeight="1">
      <c r="A88" s="5" t="s">
        <v>709</v>
      </c>
      <c r="B88" s="2"/>
      <c r="C88" s="2"/>
      <c r="D88" s="2"/>
    </row>
    <row r="89" spans="1:4" ht="13.5" customHeight="1">
      <c r="A89" s="5"/>
      <c r="B89" s="2"/>
      <c r="C89" s="2"/>
      <c r="D89" s="2"/>
    </row>
    <row r="90" spans="1:4">
      <c r="A90" s="465" t="s">
        <v>1013</v>
      </c>
      <c r="B90" s="456"/>
      <c r="C90" s="456"/>
      <c r="D90" s="453"/>
    </row>
  </sheetData>
  <mergeCells count="27">
    <mergeCell ref="A3:B3"/>
    <mergeCell ref="A11:B11"/>
    <mergeCell ref="A13:C13"/>
    <mergeCell ref="A15:B15"/>
    <mergeCell ref="A17:A18"/>
    <mergeCell ref="B17:B18"/>
    <mergeCell ref="A21:B21"/>
    <mergeCell ref="A23:B23"/>
    <mergeCell ref="A25:A26"/>
    <mergeCell ref="A32:B32"/>
    <mergeCell ref="A34:B34"/>
    <mergeCell ref="A36:A37"/>
    <mergeCell ref="A43:B43"/>
    <mergeCell ref="A45:B45"/>
    <mergeCell ref="C63:C65"/>
    <mergeCell ref="A76:C76"/>
    <mergeCell ref="A78:B78"/>
    <mergeCell ref="A80:C80"/>
    <mergeCell ref="A86:C86"/>
    <mergeCell ref="A90:D90"/>
    <mergeCell ref="A47:B47"/>
    <mergeCell ref="A49:A50"/>
    <mergeCell ref="A56:B56"/>
    <mergeCell ref="A58:B58"/>
    <mergeCell ref="A60:C60"/>
    <mergeCell ref="B63:B65"/>
    <mergeCell ref="D63:D65"/>
  </mergeCells>
  <pageMargins left="0.25" right="0.25" top="0.75" bottom="0.75" header="0" footer="0"/>
  <pageSetup paperSize="9" fitToHeight="0"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showGridLines="0" workbookViewId="0">
      <selection activeCell="E20" sqref="E20"/>
    </sheetView>
  </sheetViews>
  <sheetFormatPr baseColWidth="10" defaultColWidth="14.42578125" defaultRowHeight="15" customHeight="1"/>
  <cols>
    <col min="1" max="1" width="16.7109375" customWidth="1"/>
    <col min="2" max="2" width="38.5703125" customWidth="1"/>
    <col min="3" max="3" width="24.5703125" customWidth="1"/>
    <col min="4" max="4" width="22.140625" customWidth="1"/>
    <col min="5" max="6" width="14.140625" customWidth="1"/>
    <col min="7" max="7" width="13.7109375" customWidth="1"/>
  </cols>
  <sheetData>
    <row r="1" spans="1:7" ht="13.5" customHeight="1">
      <c r="A1" s="450" t="s">
        <v>1014</v>
      </c>
      <c r="B1" s="451"/>
      <c r="C1" s="2"/>
      <c r="D1" s="5"/>
      <c r="E1" s="5"/>
      <c r="F1" s="5"/>
      <c r="G1" s="5"/>
    </row>
    <row r="2" spans="1:7" ht="13.5" customHeight="1">
      <c r="A2" s="12"/>
      <c r="B2" s="2"/>
      <c r="C2" s="2"/>
      <c r="D2" s="2"/>
      <c r="E2" s="2"/>
      <c r="F2" s="2"/>
      <c r="G2" s="2"/>
    </row>
    <row r="3" spans="1:7" ht="13.5" customHeight="1">
      <c r="A3" s="450" t="s">
        <v>1015</v>
      </c>
      <c r="B3" s="451"/>
      <c r="C3" s="2"/>
      <c r="D3" s="2"/>
      <c r="E3" s="2"/>
      <c r="F3" s="2"/>
      <c r="G3" s="2"/>
    </row>
    <row r="4" spans="1:7" ht="13.5" customHeight="1">
      <c r="A4" s="12"/>
      <c r="B4" s="2"/>
      <c r="C4" s="2"/>
      <c r="D4" s="2"/>
      <c r="E4" s="2"/>
      <c r="F4" s="2"/>
      <c r="G4" s="2"/>
    </row>
    <row r="5" spans="1:7" ht="35.25" customHeight="1">
      <c r="A5" s="116" t="s">
        <v>75</v>
      </c>
      <c r="B5" s="116" t="s">
        <v>264</v>
      </c>
      <c r="C5" s="16" t="s">
        <v>638</v>
      </c>
      <c r="D5" s="16" t="s">
        <v>1016</v>
      </c>
      <c r="E5" s="2"/>
      <c r="F5" s="2"/>
      <c r="G5" s="2"/>
    </row>
    <row r="6" spans="1:7" ht="29.25" customHeight="1">
      <c r="A6" s="4">
        <v>22202</v>
      </c>
      <c r="B6" s="131" t="s">
        <v>1017</v>
      </c>
      <c r="C6" s="118"/>
      <c r="D6" s="118"/>
      <c r="E6" s="2"/>
      <c r="F6" s="2"/>
      <c r="G6" s="2"/>
    </row>
    <row r="7" spans="1:7" ht="29.25" customHeight="1">
      <c r="A7" s="4">
        <v>22203</v>
      </c>
      <c r="B7" s="152" t="s">
        <v>1018</v>
      </c>
      <c r="C7" s="118"/>
      <c r="D7" s="118"/>
      <c r="E7" s="2"/>
      <c r="F7" s="2"/>
      <c r="G7" s="2"/>
    </row>
    <row r="8" spans="1:7" ht="33" customHeight="1">
      <c r="A8" s="4">
        <v>22209</v>
      </c>
      <c r="B8" s="152" t="s">
        <v>1019</v>
      </c>
      <c r="C8" s="118"/>
      <c r="D8" s="118"/>
      <c r="E8" s="2"/>
      <c r="F8" s="2"/>
      <c r="G8" s="2"/>
    </row>
    <row r="9" spans="1:7" ht="30" customHeight="1">
      <c r="A9" s="4">
        <v>22205</v>
      </c>
      <c r="B9" s="152" t="s">
        <v>1020</v>
      </c>
      <c r="C9" s="118"/>
      <c r="D9" s="118"/>
      <c r="E9" s="2"/>
      <c r="F9" s="2"/>
      <c r="G9" s="2"/>
    </row>
    <row r="10" spans="1:7" ht="30" customHeight="1">
      <c r="A10" s="4">
        <v>22206</v>
      </c>
      <c r="B10" s="152" t="s">
        <v>1021</v>
      </c>
      <c r="C10" s="118"/>
      <c r="D10" s="118"/>
      <c r="E10" s="2"/>
      <c r="F10" s="2"/>
      <c r="G10" s="2"/>
    </row>
    <row r="11" spans="1:7" ht="30.75" customHeight="1">
      <c r="A11" s="4">
        <v>22210</v>
      </c>
      <c r="B11" s="152" t="s">
        <v>1022</v>
      </c>
      <c r="C11" s="118"/>
      <c r="D11" s="118"/>
      <c r="E11" s="2"/>
      <c r="F11" s="2"/>
      <c r="G11" s="2"/>
    </row>
    <row r="12" spans="1:7" ht="13.5" customHeight="1">
      <c r="A12" s="221" t="s">
        <v>85</v>
      </c>
      <c r="B12" s="156"/>
      <c r="C12" s="156"/>
      <c r="D12" s="156"/>
      <c r="E12" s="2"/>
      <c r="F12" s="2"/>
      <c r="G12" s="2"/>
    </row>
    <row r="13" spans="1:7" ht="13.5" customHeight="1">
      <c r="A13" s="12"/>
      <c r="B13" s="2"/>
      <c r="C13" s="2"/>
      <c r="D13" s="2"/>
      <c r="E13" s="2"/>
      <c r="F13" s="2"/>
      <c r="G13" s="2"/>
    </row>
    <row r="14" spans="1:7" ht="13.5" customHeight="1">
      <c r="A14" s="12"/>
      <c r="B14" s="2"/>
      <c r="C14" s="2"/>
      <c r="D14" s="2"/>
      <c r="E14" s="2"/>
      <c r="F14" s="2"/>
      <c r="G14" s="2"/>
    </row>
    <row r="15" spans="1:7" ht="13.5" customHeight="1">
      <c r="A15" s="450" t="s">
        <v>1023</v>
      </c>
      <c r="B15" s="451"/>
      <c r="C15" s="451"/>
      <c r="D15" s="451"/>
      <c r="E15" s="2"/>
      <c r="F15" s="2"/>
      <c r="G15" s="2"/>
    </row>
    <row r="16" spans="1:7" ht="13.5" customHeight="1">
      <c r="A16" s="11"/>
      <c r="B16" s="11"/>
      <c r="C16" s="11"/>
      <c r="D16" s="11"/>
      <c r="E16" s="2"/>
      <c r="F16" s="2"/>
      <c r="G16" s="2"/>
    </row>
    <row r="17" spans="1:7" ht="30.75" customHeight="1">
      <c r="A17" s="504" t="s">
        <v>1024</v>
      </c>
      <c r="B17" s="451"/>
      <c r="C17" s="451"/>
      <c r="D17" s="451"/>
      <c r="E17" s="2"/>
      <c r="F17" s="2"/>
      <c r="G17" s="2"/>
    </row>
    <row r="18" spans="1:7" ht="13.5" customHeight="1">
      <c r="A18" s="12"/>
      <c r="B18" s="12"/>
      <c r="C18" s="2"/>
      <c r="D18" s="2"/>
      <c r="E18" s="2"/>
      <c r="F18" s="2"/>
      <c r="G18" s="2"/>
    </row>
    <row r="19" spans="1:7" ht="45.75" customHeight="1">
      <c r="A19" s="16" t="s">
        <v>1025</v>
      </c>
      <c r="B19" s="116" t="s">
        <v>1026</v>
      </c>
      <c r="C19" s="116" t="s">
        <v>1027</v>
      </c>
      <c r="D19" s="2"/>
      <c r="E19" s="2"/>
      <c r="F19" s="2"/>
      <c r="G19" s="2"/>
    </row>
    <row r="20" spans="1:7" ht="13.5" customHeight="1">
      <c r="A20" s="245"/>
      <c r="B20" s="245"/>
      <c r="C20" s="245"/>
      <c r="D20" s="2"/>
      <c r="E20" s="2"/>
      <c r="F20" s="2"/>
      <c r="G20" s="2"/>
    </row>
    <row r="21" spans="1:7" ht="13.5" customHeight="1">
      <c r="A21" s="245"/>
      <c r="B21" s="245"/>
      <c r="C21" s="118"/>
      <c r="D21" s="2"/>
      <c r="E21" s="2"/>
      <c r="F21" s="2"/>
      <c r="G21" s="2"/>
    </row>
    <row r="22" spans="1:7" ht="13.5" customHeight="1">
      <c r="A22" s="245"/>
      <c r="B22" s="245"/>
      <c r="C22" s="118"/>
      <c r="D22" s="2"/>
      <c r="E22" s="2"/>
      <c r="F22" s="2"/>
      <c r="G22" s="2"/>
    </row>
    <row r="23" spans="1:7" ht="13.5" customHeight="1">
      <c r="A23" s="12"/>
      <c r="B23" s="12"/>
      <c r="C23" s="2"/>
      <c r="D23" s="2"/>
      <c r="E23" s="2"/>
      <c r="F23" s="2"/>
      <c r="G23" s="2"/>
    </row>
    <row r="24" spans="1:7" ht="13.5" customHeight="1">
      <c r="A24" s="450" t="s">
        <v>1028</v>
      </c>
      <c r="B24" s="451"/>
      <c r="C24" s="530"/>
      <c r="D24" s="451"/>
      <c r="E24" s="451"/>
      <c r="F24" s="451"/>
      <c r="G24" s="2"/>
    </row>
    <row r="25" spans="1:7" ht="13.5" customHeight="1">
      <c r="A25" s="12"/>
      <c r="B25" s="2"/>
      <c r="C25" s="2"/>
      <c r="D25" s="2"/>
      <c r="E25" s="2"/>
      <c r="F25" s="2"/>
      <c r="G25" s="2"/>
    </row>
    <row r="26" spans="1:7" ht="13.5" customHeight="1">
      <c r="A26" s="474" t="s">
        <v>1029</v>
      </c>
      <c r="B26" s="452" t="s">
        <v>90</v>
      </c>
      <c r="C26" s="456"/>
      <c r="D26" s="453"/>
      <c r="E26" s="452" t="s">
        <v>102</v>
      </c>
      <c r="F26" s="456"/>
      <c r="G26" s="453"/>
    </row>
    <row r="27" spans="1:7" ht="13.5" customHeight="1">
      <c r="A27" s="475"/>
      <c r="B27" s="16" t="s">
        <v>312</v>
      </c>
      <c r="C27" s="16" t="s">
        <v>313</v>
      </c>
      <c r="D27" s="16" t="s">
        <v>108</v>
      </c>
      <c r="E27" s="16" t="s">
        <v>312</v>
      </c>
      <c r="F27" s="16" t="s">
        <v>313</v>
      </c>
      <c r="G27" s="16" t="s">
        <v>108</v>
      </c>
    </row>
    <row r="28" spans="1:7" ht="13.5" customHeight="1">
      <c r="A28" s="101" t="s">
        <v>1030</v>
      </c>
      <c r="B28" s="111"/>
      <c r="C28" s="111"/>
      <c r="D28" s="111"/>
      <c r="E28" s="111"/>
      <c r="F28" s="111"/>
      <c r="G28" s="111"/>
    </row>
    <row r="29" spans="1:7" ht="51.75" customHeight="1">
      <c r="A29" s="131" t="s">
        <v>1031</v>
      </c>
      <c r="B29" s="108"/>
      <c r="C29" s="108"/>
      <c r="D29" s="108"/>
      <c r="E29" s="108"/>
      <c r="F29" s="108"/>
      <c r="G29" s="108"/>
    </row>
    <row r="30" spans="1:7" ht="13.5" customHeight="1">
      <c r="A30" s="115" t="s">
        <v>85</v>
      </c>
      <c r="B30" s="109"/>
      <c r="C30" s="109"/>
      <c r="D30" s="109"/>
      <c r="E30" s="109"/>
      <c r="F30" s="109"/>
      <c r="G30" s="109"/>
    </row>
    <row r="31" spans="1:7" ht="13.5" customHeight="1">
      <c r="A31" s="12"/>
      <c r="B31" s="2"/>
      <c r="C31" s="2"/>
      <c r="D31" s="2"/>
      <c r="E31" s="2"/>
      <c r="F31" s="2"/>
      <c r="G31" s="2"/>
    </row>
    <row r="32" spans="1:7" ht="13.5" customHeight="1">
      <c r="A32" s="450" t="s">
        <v>1032</v>
      </c>
      <c r="B32" s="451"/>
      <c r="C32" s="2"/>
      <c r="D32" s="2"/>
      <c r="E32" s="2"/>
      <c r="F32" s="2"/>
      <c r="G32" s="2"/>
    </row>
    <row r="33" spans="1:7" ht="13.5" customHeight="1">
      <c r="A33" s="2"/>
      <c r="B33" s="2"/>
      <c r="C33" s="2"/>
      <c r="D33" s="2"/>
      <c r="E33" s="2"/>
      <c r="F33" s="2"/>
      <c r="G33" s="2"/>
    </row>
    <row r="34" spans="1:7" ht="42.75" customHeight="1">
      <c r="A34" s="204" t="s">
        <v>1033</v>
      </c>
      <c r="B34" s="512" t="s">
        <v>1034</v>
      </c>
      <c r="C34" s="456"/>
      <c r="D34" s="456"/>
      <c r="E34" s="456"/>
      <c r="F34" s="456"/>
      <c r="G34" s="453"/>
    </row>
    <row r="35" spans="1:7" ht="13.5" customHeight="1">
      <c r="A35" s="108"/>
      <c r="B35" s="465"/>
      <c r="C35" s="456"/>
      <c r="D35" s="456"/>
      <c r="E35" s="456"/>
      <c r="F35" s="456"/>
      <c r="G35" s="453"/>
    </row>
    <row r="36" spans="1:7" ht="13.5" customHeight="1">
      <c r="A36" s="5"/>
      <c r="B36" s="2"/>
      <c r="C36" s="2"/>
      <c r="D36" s="2"/>
      <c r="E36" s="2"/>
      <c r="F36" s="2"/>
      <c r="G36" s="2"/>
    </row>
    <row r="37" spans="1:7" ht="13.5" customHeight="1">
      <c r="A37" s="450" t="s">
        <v>709</v>
      </c>
      <c r="B37" s="451"/>
      <c r="C37" s="2"/>
      <c r="D37" s="2"/>
      <c r="E37" s="2"/>
      <c r="F37" s="2"/>
      <c r="G37" s="2"/>
    </row>
    <row r="38" spans="1:7" ht="13.5" customHeight="1">
      <c r="A38" s="5"/>
      <c r="B38" s="2"/>
      <c r="C38" s="2"/>
      <c r="D38" s="2"/>
      <c r="E38" s="2"/>
      <c r="F38" s="2"/>
      <c r="G38" s="2"/>
    </row>
    <row r="39" spans="1:7" ht="14.25" customHeight="1">
      <c r="A39" s="465" t="s">
        <v>1035</v>
      </c>
      <c r="B39" s="456"/>
      <c r="C39" s="456"/>
      <c r="D39" s="456"/>
      <c r="E39" s="456"/>
      <c r="F39" s="453"/>
      <c r="G39" s="2"/>
    </row>
  </sheetData>
  <mergeCells count="14">
    <mergeCell ref="A37:B37"/>
    <mergeCell ref="A39:F39"/>
    <mergeCell ref="A1:B1"/>
    <mergeCell ref="A3:B3"/>
    <mergeCell ref="A15:D15"/>
    <mergeCell ref="A17:D17"/>
    <mergeCell ref="A24:B24"/>
    <mergeCell ref="C24:F24"/>
    <mergeCell ref="A26:A27"/>
    <mergeCell ref="B26:D26"/>
    <mergeCell ref="E26:G26"/>
    <mergeCell ref="A32:B32"/>
    <mergeCell ref="B34:G34"/>
    <mergeCell ref="B35:G35"/>
  </mergeCells>
  <pageMargins left="0.25" right="0.25" top="0.75" bottom="0.75" header="0" footer="0"/>
  <pageSetup paperSize="9" fitToHeight="0"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6"/>
  <sheetViews>
    <sheetView showGridLines="0" workbookViewId="0">
      <selection activeCell="E20" sqref="E20"/>
    </sheetView>
  </sheetViews>
  <sheetFormatPr baseColWidth="10" defaultColWidth="14.42578125" defaultRowHeight="15" customHeight="1"/>
  <cols>
    <col min="1" max="1" width="39.85546875" customWidth="1"/>
    <col min="2" max="2" width="38.7109375" customWidth="1"/>
    <col min="3" max="3" width="71.7109375" customWidth="1"/>
    <col min="4" max="4" width="19" customWidth="1"/>
    <col min="5" max="5" width="20.28515625" customWidth="1"/>
    <col min="6" max="6" width="19" customWidth="1"/>
    <col min="7" max="7" width="13.28515625" customWidth="1"/>
    <col min="8" max="8" width="11.42578125" customWidth="1"/>
  </cols>
  <sheetData>
    <row r="1" spans="1:8" ht="13.5" customHeight="1">
      <c r="A1" s="450" t="s">
        <v>1036</v>
      </c>
      <c r="B1" s="451"/>
      <c r="C1" s="5"/>
      <c r="D1" s="5"/>
      <c r="E1" s="5"/>
      <c r="F1" s="5"/>
      <c r="G1" s="5"/>
      <c r="H1" s="2"/>
    </row>
    <row r="2" spans="1:8" ht="13.5" customHeight="1">
      <c r="A2" s="12"/>
      <c r="B2" s="2"/>
      <c r="C2" s="2"/>
      <c r="D2" s="2"/>
      <c r="E2" s="2"/>
      <c r="F2" s="2"/>
      <c r="G2" s="2"/>
      <c r="H2" s="2"/>
    </row>
    <row r="3" spans="1:8" ht="13.5" customHeight="1">
      <c r="A3" s="450" t="s">
        <v>876</v>
      </c>
      <c r="B3" s="451"/>
      <c r="C3" s="5"/>
      <c r="D3" s="5"/>
      <c r="E3" s="5"/>
      <c r="F3" s="5"/>
      <c r="G3" s="5"/>
      <c r="H3" s="2"/>
    </row>
    <row r="4" spans="1:8" ht="13.5" customHeight="1">
      <c r="A4" s="12"/>
      <c r="B4" s="2"/>
      <c r="C4" s="2"/>
      <c r="D4" s="2"/>
      <c r="E4" s="2"/>
      <c r="F4" s="2"/>
      <c r="G4" s="2"/>
      <c r="H4" s="2"/>
    </row>
    <row r="5" spans="1:8" ht="63" customHeight="1">
      <c r="A5" s="16" t="s">
        <v>91</v>
      </c>
      <c r="B5" s="16" t="s">
        <v>351</v>
      </c>
      <c r="C5" s="16" t="s">
        <v>90</v>
      </c>
      <c r="D5" s="16" t="s">
        <v>102</v>
      </c>
      <c r="E5" s="2"/>
      <c r="F5" s="2"/>
      <c r="G5" s="2"/>
      <c r="H5" s="2"/>
    </row>
    <row r="6" spans="1:8" ht="28.5">
      <c r="A6" s="131">
        <v>21408</v>
      </c>
      <c r="B6" s="131" t="s">
        <v>1037</v>
      </c>
      <c r="C6" s="162"/>
      <c r="D6" s="162"/>
      <c r="E6" s="2"/>
      <c r="F6" s="2"/>
      <c r="G6" s="2"/>
      <c r="H6" s="2"/>
    </row>
    <row r="7" spans="1:8" ht="20.25" customHeight="1">
      <c r="A7" s="131">
        <v>21409</v>
      </c>
      <c r="B7" s="131" t="s">
        <v>1038</v>
      </c>
      <c r="C7" s="299">
        <v>-145592</v>
      </c>
      <c r="D7" s="299">
        <v>-145592</v>
      </c>
      <c r="E7" s="2"/>
      <c r="F7" s="2"/>
      <c r="G7" s="2"/>
      <c r="H7" s="2"/>
    </row>
    <row r="8" spans="1:8" ht="28.5">
      <c r="A8" s="131">
        <v>21498</v>
      </c>
      <c r="B8" s="131" t="s">
        <v>1039</v>
      </c>
      <c r="C8" s="299">
        <v>-7075659</v>
      </c>
      <c r="D8" s="299">
        <v>-7075659</v>
      </c>
      <c r="E8" s="2"/>
      <c r="F8" s="2"/>
      <c r="G8" s="2"/>
      <c r="H8" s="2"/>
    </row>
    <row r="9" spans="1:8" ht="20.25" customHeight="1">
      <c r="A9" s="131">
        <v>21601</v>
      </c>
      <c r="B9" s="131" t="s">
        <v>1040</v>
      </c>
      <c r="C9" s="300">
        <v>-3125526</v>
      </c>
      <c r="D9" s="300">
        <v>-3125526</v>
      </c>
      <c r="E9" s="2"/>
      <c r="F9" s="2"/>
      <c r="G9" s="2"/>
      <c r="H9" s="2"/>
    </row>
    <row r="10" spans="1:8" ht="20.25" customHeight="1">
      <c r="A10" s="131">
        <v>22101</v>
      </c>
      <c r="B10" s="131" t="s">
        <v>1041</v>
      </c>
      <c r="C10" s="300">
        <v>7994071</v>
      </c>
      <c r="D10" s="300">
        <v>7994071</v>
      </c>
      <c r="E10" s="2"/>
      <c r="F10" s="2"/>
      <c r="G10" s="2"/>
      <c r="H10" s="2"/>
    </row>
    <row r="11" spans="1:8" ht="20.25" customHeight="1">
      <c r="A11" s="131">
        <v>22102</v>
      </c>
      <c r="B11" s="131" t="s">
        <v>1042</v>
      </c>
      <c r="C11" s="162"/>
      <c r="D11" s="162"/>
      <c r="E11" s="2"/>
      <c r="F11" s="2"/>
      <c r="G11" s="2"/>
      <c r="H11" s="2"/>
    </row>
    <row r="12" spans="1:8" ht="20.25" customHeight="1">
      <c r="A12" s="131">
        <v>22103</v>
      </c>
      <c r="B12" s="131" t="s">
        <v>1043</v>
      </c>
      <c r="C12" s="162"/>
      <c r="D12" s="162"/>
      <c r="E12" s="2"/>
      <c r="F12" s="2"/>
      <c r="G12" s="2"/>
      <c r="H12" s="2"/>
    </row>
    <row r="13" spans="1:8" ht="28.5">
      <c r="A13" s="131">
        <v>22106</v>
      </c>
      <c r="B13" s="131" t="s">
        <v>1044</v>
      </c>
      <c r="C13" s="162"/>
      <c r="D13" s="162"/>
      <c r="E13" s="2"/>
      <c r="F13" s="2"/>
      <c r="G13" s="2"/>
      <c r="H13" s="2"/>
    </row>
    <row r="14" spans="1:8" ht="20.25" customHeight="1">
      <c r="A14" s="131">
        <v>22113</v>
      </c>
      <c r="B14" s="131" t="s">
        <v>1045</v>
      </c>
      <c r="C14" s="162"/>
      <c r="D14" s="162"/>
      <c r="E14" s="2"/>
      <c r="F14" s="2"/>
      <c r="G14" s="2"/>
      <c r="H14" s="2"/>
    </row>
    <row r="15" spans="1:8" ht="28.5">
      <c r="A15" s="131">
        <v>22204</v>
      </c>
      <c r="B15" s="131" t="s">
        <v>1046</v>
      </c>
      <c r="C15" s="162"/>
      <c r="D15" s="162"/>
      <c r="E15" s="2"/>
      <c r="F15" s="2"/>
      <c r="G15" s="2"/>
      <c r="H15" s="2"/>
    </row>
    <row r="16" spans="1:8" ht="28.5">
      <c r="A16" s="131">
        <v>22207</v>
      </c>
      <c r="B16" s="131" t="s">
        <v>1047</v>
      </c>
      <c r="C16" s="162"/>
      <c r="D16" s="162"/>
      <c r="E16" s="2"/>
      <c r="F16" s="2"/>
      <c r="G16" s="2"/>
      <c r="H16" s="2"/>
    </row>
    <row r="17" spans="1:8" ht="20.25" customHeight="1">
      <c r="A17" s="131">
        <v>22208</v>
      </c>
      <c r="B17" s="131" t="s">
        <v>1048</v>
      </c>
      <c r="C17" s="355"/>
      <c r="D17" s="355"/>
      <c r="E17" s="2"/>
      <c r="F17" s="2"/>
      <c r="G17" s="2"/>
      <c r="H17" s="2"/>
    </row>
    <row r="18" spans="1:8" ht="20.25" customHeight="1">
      <c r="A18" s="131">
        <v>22501</v>
      </c>
      <c r="B18" s="131" t="s">
        <v>1049</v>
      </c>
      <c r="C18" s="355"/>
      <c r="D18" s="355"/>
      <c r="E18" s="2"/>
      <c r="F18" s="2"/>
      <c r="G18" s="2"/>
      <c r="H18" s="2"/>
    </row>
    <row r="19" spans="1:8" ht="28.5">
      <c r="A19" s="131">
        <v>22502</v>
      </c>
      <c r="B19" s="131" t="s">
        <v>1050</v>
      </c>
      <c r="C19" s="355"/>
      <c r="D19" s="355"/>
      <c r="E19" s="2"/>
      <c r="F19" s="2"/>
      <c r="G19" s="2"/>
      <c r="H19" s="2"/>
    </row>
    <row r="20" spans="1:8" ht="28.5">
      <c r="A20" s="131">
        <v>22503</v>
      </c>
      <c r="B20" s="131" t="s">
        <v>1051</v>
      </c>
      <c r="C20" s="355"/>
      <c r="D20" s="355"/>
      <c r="E20" s="2"/>
      <c r="F20" s="2"/>
      <c r="G20" s="2"/>
      <c r="H20" s="2"/>
    </row>
    <row r="21" spans="1:8" ht="28.5">
      <c r="A21" s="131">
        <v>22504</v>
      </c>
      <c r="B21" s="131" t="s">
        <v>1052</v>
      </c>
      <c r="C21" s="355"/>
      <c r="D21" s="355"/>
      <c r="E21" s="2"/>
      <c r="F21" s="2"/>
      <c r="G21" s="2"/>
      <c r="H21" s="2"/>
    </row>
    <row r="22" spans="1:8" ht="28.5">
      <c r="A22" s="131">
        <v>22111</v>
      </c>
      <c r="B22" s="131" t="s">
        <v>1053</v>
      </c>
      <c r="C22" s="355"/>
      <c r="D22" s="108"/>
      <c r="E22" s="2"/>
      <c r="F22" s="2"/>
      <c r="G22" s="2"/>
      <c r="H22" s="2"/>
    </row>
    <row r="23" spans="1:8" ht="13.5" customHeight="1">
      <c r="A23" s="197" t="s">
        <v>85</v>
      </c>
      <c r="B23" s="356"/>
      <c r="C23" s="357">
        <f t="shared" ref="C23:D23" si="0">SUM(C6:C22)</f>
        <v>-2352706</v>
      </c>
      <c r="D23" s="357">
        <f t="shared" si="0"/>
        <v>-2352706</v>
      </c>
      <c r="E23" s="2"/>
      <c r="F23" s="2"/>
      <c r="G23" s="2"/>
      <c r="H23" s="2"/>
    </row>
    <row r="24" spans="1:8" ht="13.5" customHeight="1">
      <c r="A24" s="12"/>
      <c r="B24" s="2"/>
      <c r="C24" s="2"/>
      <c r="D24" s="2"/>
      <c r="E24" s="2"/>
      <c r="F24" s="2"/>
      <c r="G24" s="2"/>
      <c r="H24" s="2"/>
    </row>
    <row r="25" spans="1:8" ht="13.5" customHeight="1">
      <c r="A25" s="450" t="s">
        <v>1054</v>
      </c>
      <c r="B25" s="451"/>
      <c r="C25" s="5"/>
      <c r="D25" s="5"/>
      <c r="E25" s="5"/>
      <c r="F25" s="5"/>
      <c r="G25" s="5"/>
      <c r="H25" s="2"/>
    </row>
    <row r="26" spans="1:8" ht="13.5" customHeight="1">
      <c r="A26" s="12"/>
      <c r="B26" s="2"/>
      <c r="C26" s="2"/>
      <c r="D26" s="2"/>
      <c r="E26" s="2"/>
      <c r="F26" s="2"/>
      <c r="G26" s="2"/>
      <c r="H26" s="2"/>
    </row>
    <row r="27" spans="1:8" ht="14.25" customHeight="1">
      <c r="A27" s="474" t="s">
        <v>91</v>
      </c>
      <c r="B27" s="474" t="s">
        <v>76</v>
      </c>
      <c r="C27" s="452" t="s">
        <v>90</v>
      </c>
      <c r="D27" s="456"/>
      <c r="E27" s="453"/>
      <c r="F27" s="452" t="s">
        <v>102</v>
      </c>
      <c r="G27" s="456"/>
      <c r="H27" s="453"/>
    </row>
    <row r="28" spans="1:8" ht="13.5" customHeight="1">
      <c r="A28" s="475"/>
      <c r="B28" s="475"/>
      <c r="C28" s="126" t="s">
        <v>757</v>
      </c>
      <c r="D28" s="16" t="s">
        <v>1055</v>
      </c>
      <c r="E28" s="16" t="s">
        <v>108</v>
      </c>
      <c r="F28" s="126" t="s">
        <v>757</v>
      </c>
      <c r="G28" s="16" t="s">
        <v>1055</v>
      </c>
      <c r="H28" s="16" t="s">
        <v>108</v>
      </c>
    </row>
    <row r="29" spans="1:8" ht="28.5">
      <c r="A29" s="133">
        <v>2210603</v>
      </c>
      <c r="B29" s="131" t="s">
        <v>1056</v>
      </c>
      <c r="C29" s="108"/>
      <c r="D29" s="108"/>
      <c r="E29" s="108"/>
      <c r="F29" s="108"/>
      <c r="G29" s="108"/>
      <c r="H29" s="108"/>
    </row>
    <row r="30" spans="1:8" ht="28.5">
      <c r="A30" s="133">
        <v>2210604</v>
      </c>
      <c r="B30" s="131" t="s">
        <v>1057</v>
      </c>
      <c r="C30" s="108"/>
      <c r="D30" s="108"/>
      <c r="E30" s="108"/>
      <c r="F30" s="108"/>
      <c r="G30" s="108"/>
      <c r="H30" s="108"/>
    </row>
    <row r="31" spans="1:8" ht="28.5">
      <c r="A31" s="133">
        <v>2210605</v>
      </c>
      <c r="B31" s="131" t="s">
        <v>1058</v>
      </c>
      <c r="C31" s="108"/>
      <c r="D31" s="108"/>
      <c r="E31" s="108"/>
      <c r="F31" s="108"/>
      <c r="G31" s="108"/>
      <c r="H31" s="108"/>
    </row>
    <row r="32" spans="1:8" ht="28.5">
      <c r="A32" s="133">
        <v>2210606</v>
      </c>
      <c r="B32" s="131" t="s">
        <v>1059</v>
      </c>
      <c r="C32" s="108"/>
      <c r="D32" s="108"/>
      <c r="E32" s="108"/>
      <c r="F32" s="108"/>
      <c r="G32" s="108"/>
      <c r="H32" s="108"/>
    </row>
    <row r="33" spans="1:8" ht="13.5" customHeight="1">
      <c r="A33" s="244" t="s">
        <v>85</v>
      </c>
      <c r="B33" s="278"/>
      <c r="C33" s="278"/>
      <c r="D33" s="278"/>
      <c r="E33" s="26"/>
      <c r="F33" s="138"/>
      <c r="G33" s="138"/>
      <c r="H33" s="138"/>
    </row>
    <row r="34" spans="1:8" ht="13.5" customHeight="1">
      <c r="A34" s="32"/>
      <c r="B34" s="32"/>
      <c r="C34" s="32"/>
      <c r="D34" s="32"/>
      <c r="E34" s="32"/>
      <c r="F34" s="32"/>
      <c r="G34" s="30"/>
      <c r="H34" s="30"/>
    </row>
    <row r="35" spans="1:8" ht="14.25" customHeight="1">
      <c r="A35" s="504" t="s">
        <v>1060</v>
      </c>
      <c r="B35" s="451"/>
      <c r="C35" s="451"/>
      <c r="D35" s="451"/>
      <c r="E35" s="451"/>
      <c r="F35" s="451"/>
      <c r="G35" s="313"/>
      <c r="H35" s="313"/>
    </row>
    <row r="36" spans="1:8" ht="13.5" customHeight="1">
      <c r="A36" s="30"/>
      <c r="B36" s="30"/>
      <c r="C36" s="32"/>
      <c r="D36" s="32"/>
      <c r="E36" s="32"/>
      <c r="F36" s="32"/>
      <c r="G36" s="313"/>
      <c r="H36" s="313"/>
    </row>
    <row r="37" spans="1:8" ht="13.5" customHeight="1">
      <c r="A37" s="541" t="s">
        <v>1061</v>
      </c>
      <c r="B37" s="451"/>
      <c r="C37" s="32"/>
      <c r="D37" s="32"/>
      <c r="E37" s="32"/>
      <c r="F37" s="32"/>
      <c r="G37" s="313"/>
      <c r="H37" s="313"/>
    </row>
    <row r="38" spans="1:8" ht="13.5" customHeight="1">
      <c r="A38" s="30"/>
      <c r="B38" s="30"/>
      <c r="C38" s="32"/>
      <c r="D38" s="32"/>
      <c r="E38" s="32"/>
      <c r="F38" s="32"/>
      <c r="G38" s="313"/>
      <c r="H38" s="313"/>
    </row>
    <row r="39" spans="1:8" ht="13.5" hidden="1" customHeight="1">
      <c r="A39" s="30"/>
      <c r="B39" s="30"/>
      <c r="C39" s="32"/>
      <c r="D39" s="32"/>
      <c r="E39" s="32"/>
      <c r="F39" s="32"/>
      <c r="G39" s="313"/>
      <c r="H39" s="313"/>
    </row>
    <row r="40" spans="1:8" ht="14.25" customHeight="1">
      <c r="A40" s="547" t="s">
        <v>106</v>
      </c>
      <c r="B40" s="547" t="s">
        <v>107</v>
      </c>
      <c r="C40" s="547" t="s">
        <v>76</v>
      </c>
      <c r="D40" s="452" t="s">
        <v>90</v>
      </c>
      <c r="E40" s="456"/>
      <c r="F40" s="453"/>
      <c r="G40" s="313"/>
      <c r="H40" s="313"/>
    </row>
    <row r="41" spans="1:8" ht="13.5" customHeight="1">
      <c r="A41" s="508"/>
      <c r="B41" s="508"/>
      <c r="C41" s="508"/>
      <c r="D41" s="474" t="s">
        <v>757</v>
      </c>
      <c r="E41" s="474" t="s">
        <v>418</v>
      </c>
      <c r="F41" s="474" t="s">
        <v>281</v>
      </c>
      <c r="G41" s="313"/>
      <c r="H41" s="313"/>
    </row>
    <row r="42" spans="1:8" ht="15.75" customHeight="1">
      <c r="A42" s="475"/>
      <c r="B42" s="475"/>
      <c r="C42" s="475"/>
      <c r="D42" s="475"/>
      <c r="E42" s="475"/>
      <c r="F42" s="475"/>
      <c r="G42" s="313"/>
      <c r="H42" s="313"/>
    </row>
    <row r="43" spans="1:8" ht="13.5" customHeight="1">
      <c r="A43" s="133">
        <v>1</v>
      </c>
      <c r="B43" s="358" t="s">
        <v>1062</v>
      </c>
      <c r="C43" s="359" t="s">
        <v>1063</v>
      </c>
      <c r="D43" s="360"/>
      <c r="E43" s="358">
        <v>61737</v>
      </c>
      <c r="F43" s="358">
        <f t="shared" ref="F43:F47" si="1">D43+E43</f>
        <v>61737</v>
      </c>
      <c r="G43" s="313"/>
      <c r="H43" s="313"/>
    </row>
    <row r="44" spans="1:8" ht="13.5" customHeight="1">
      <c r="A44" s="151">
        <v>2</v>
      </c>
      <c r="B44" s="358" t="s">
        <v>1064</v>
      </c>
      <c r="C44" s="359" t="s">
        <v>1065</v>
      </c>
      <c r="D44" s="360"/>
      <c r="E44" s="358">
        <v>30682</v>
      </c>
      <c r="F44" s="358">
        <f t="shared" si="1"/>
        <v>30682</v>
      </c>
      <c r="G44" s="313"/>
      <c r="H44" s="313"/>
    </row>
    <row r="45" spans="1:8" ht="13.5" customHeight="1">
      <c r="A45" s="151">
        <v>3</v>
      </c>
      <c r="B45" s="358" t="s">
        <v>1066</v>
      </c>
      <c r="C45" s="359" t="s">
        <v>1067</v>
      </c>
      <c r="D45" s="360"/>
      <c r="E45" s="358">
        <v>21061</v>
      </c>
      <c r="F45" s="358">
        <f t="shared" si="1"/>
        <v>21061</v>
      </c>
      <c r="G45" s="313"/>
      <c r="H45" s="313"/>
    </row>
    <row r="46" spans="1:8" ht="13.5" customHeight="1">
      <c r="A46" s="151">
        <v>4</v>
      </c>
      <c r="B46" s="358" t="s">
        <v>1068</v>
      </c>
      <c r="C46" s="359" t="s">
        <v>1069</v>
      </c>
      <c r="D46" s="360"/>
      <c r="E46" s="358">
        <v>17092</v>
      </c>
      <c r="F46" s="358">
        <f t="shared" si="1"/>
        <v>17092</v>
      </c>
      <c r="G46" s="313"/>
      <c r="H46" s="313"/>
    </row>
    <row r="47" spans="1:8" ht="13.5" customHeight="1">
      <c r="A47" s="151">
        <v>5</v>
      </c>
      <c r="B47" s="358" t="s">
        <v>1070</v>
      </c>
      <c r="C47" s="359" t="s">
        <v>1071</v>
      </c>
      <c r="D47" s="360"/>
      <c r="E47" s="358">
        <v>15020</v>
      </c>
      <c r="F47" s="358">
        <f t="shared" si="1"/>
        <v>15020</v>
      </c>
      <c r="G47" s="313"/>
      <c r="H47" s="313"/>
    </row>
    <row r="48" spans="1:8" ht="14.25" customHeight="1">
      <c r="A48" s="539" t="s">
        <v>1072</v>
      </c>
      <c r="B48" s="453"/>
      <c r="C48" s="108"/>
      <c r="D48" s="131"/>
      <c r="E48" s="131"/>
      <c r="F48" s="131"/>
      <c r="G48" s="313"/>
      <c r="H48" s="313"/>
    </row>
    <row r="49" spans="1:8" ht="13.5" customHeight="1">
      <c r="A49" s="540" t="s">
        <v>1073</v>
      </c>
      <c r="B49" s="453"/>
      <c r="C49" s="361"/>
      <c r="D49" s="362"/>
      <c r="E49" s="363">
        <f t="shared" ref="E49:F49" si="2">SUM(E43:E48)</f>
        <v>145592</v>
      </c>
      <c r="F49" s="363">
        <f t="shared" si="2"/>
        <v>145592</v>
      </c>
      <c r="G49" s="313"/>
      <c r="H49" s="313"/>
    </row>
    <row r="50" spans="1:8" ht="13.5" customHeight="1">
      <c r="A50" s="30"/>
      <c r="B50" s="30"/>
      <c r="C50" s="32"/>
      <c r="D50" s="32"/>
      <c r="E50" s="32"/>
      <c r="F50" s="32"/>
      <c r="G50" s="313"/>
      <c r="H50" s="313"/>
    </row>
    <row r="51" spans="1:8" ht="34.5" customHeight="1">
      <c r="A51" s="197" t="s">
        <v>1074</v>
      </c>
      <c r="B51" s="151">
        <v>5</v>
      </c>
      <c r="C51" s="32"/>
      <c r="D51" s="32"/>
      <c r="E51" s="32"/>
      <c r="F51" s="32"/>
      <c r="G51" s="313"/>
      <c r="H51" s="313"/>
    </row>
    <row r="52" spans="1:8" ht="13.5" customHeight="1">
      <c r="A52" s="30"/>
      <c r="B52" s="30"/>
      <c r="C52" s="32"/>
      <c r="D52" s="32"/>
      <c r="E52" s="32"/>
      <c r="F52" s="32"/>
      <c r="G52" s="313"/>
      <c r="H52" s="313"/>
    </row>
    <row r="53" spans="1:8" ht="13.5" customHeight="1">
      <c r="A53" s="547" t="s">
        <v>106</v>
      </c>
      <c r="B53" s="547" t="s">
        <v>107</v>
      </c>
      <c r="C53" s="547" t="s">
        <v>76</v>
      </c>
      <c r="D53" s="452" t="s">
        <v>102</v>
      </c>
      <c r="E53" s="456"/>
      <c r="F53" s="453"/>
      <c r="G53" s="313"/>
      <c r="H53" s="313"/>
    </row>
    <row r="54" spans="1:8" ht="13.5" customHeight="1">
      <c r="A54" s="508"/>
      <c r="B54" s="508"/>
      <c r="C54" s="508"/>
      <c r="D54" s="474" t="s">
        <v>757</v>
      </c>
      <c r="E54" s="474" t="s">
        <v>418</v>
      </c>
      <c r="F54" s="474" t="s">
        <v>281</v>
      </c>
      <c r="G54" s="313"/>
      <c r="H54" s="313"/>
    </row>
    <row r="55" spans="1:8" ht="13.5" customHeight="1">
      <c r="A55" s="475"/>
      <c r="B55" s="475"/>
      <c r="C55" s="475"/>
      <c r="D55" s="475"/>
      <c r="E55" s="475"/>
      <c r="F55" s="475"/>
      <c r="G55" s="313"/>
      <c r="H55" s="313"/>
    </row>
    <row r="56" spans="1:8" ht="13.5" customHeight="1">
      <c r="A56" s="133">
        <v>1</v>
      </c>
      <c r="B56" s="358" t="s">
        <v>1062</v>
      </c>
      <c r="C56" s="359" t="s">
        <v>1063</v>
      </c>
      <c r="D56" s="360"/>
      <c r="E56" s="358">
        <v>61737</v>
      </c>
      <c r="F56" s="358">
        <f t="shared" ref="F56:F60" si="3">D56+E56</f>
        <v>61737</v>
      </c>
      <c r="G56" s="313"/>
      <c r="H56" s="313"/>
    </row>
    <row r="57" spans="1:8" ht="13.5" customHeight="1">
      <c r="A57" s="151">
        <v>2</v>
      </c>
      <c r="B57" s="358" t="s">
        <v>1064</v>
      </c>
      <c r="C57" s="359" t="s">
        <v>1065</v>
      </c>
      <c r="D57" s="360"/>
      <c r="E57" s="358">
        <v>30682</v>
      </c>
      <c r="F57" s="358">
        <f t="shared" si="3"/>
        <v>30682</v>
      </c>
      <c r="G57" s="313"/>
      <c r="H57" s="313"/>
    </row>
    <row r="58" spans="1:8" ht="13.5" customHeight="1">
      <c r="A58" s="151">
        <v>3</v>
      </c>
      <c r="B58" s="358" t="s">
        <v>1066</v>
      </c>
      <c r="C58" s="359" t="s">
        <v>1067</v>
      </c>
      <c r="D58" s="360"/>
      <c r="E58" s="358">
        <v>21061</v>
      </c>
      <c r="F58" s="358">
        <f t="shared" si="3"/>
        <v>21061</v>
      </c>
      <c r="G58" s="313"/>
      <c r="H58" s="313"/>
    </row>
    <row r="59" spans="1:8" ht="13.5" customHeight="1">
      <c r="A59" s="151">
        <v>4</v>
      </c>
      <c r="B59" s="358" t="s">
        <v>1068</v>
      </c>
      <c r="C59" s="359" t="s">
        <v>1069</v>
      </c>
      <c r="D59" s="360"/>
      <c r="E59" s="358">
        <v>17092</v>
      </c>
      <c r="F59" s="358">
        <f t="shared" si="3"/>
        <v>17092</v>
      </c>
      <c r="G59" s="313"/>
      <c r="H59" s="313"/>
    </row>
    <row r="60" spans="1:8" ht="13.5" customHeight="1">
      <c r="A60" s="151">
        <v>5</v>
      </c>
      <c r="B60" s="358" t="s">
        <v>1070</v>
      </c>
      <c r="C60" s="359" t="s">
        <v>1071</v>
      </c>
      <c r="D60" s="360"/>
      <c r="E60" s="358">
        <v>15020</v>
      </c>
      <c r="F60" s="358">
        <f t="shared" si="3"/>
        <v>15020</v>
      </c>
      <c r="G60" s="313"/>
      <c r="H60" s="313"/>
    </row>
    <row r="61" spans="1:8" ht="13.5" customHeight="1">
      <c r="A61" s="539" t="s">
        <v>1072</v>
      </c>
      <c r="B61" s="453"/>
      <c r="C61" s="108"/>
      <c r="D61" s="131"/>
      <c r="E61" s="131"/>
      <c r="F61" s="131"/>
      <c r="G61" s="313"/>
      <c r="H61" s="313"/>
    </row>
    <row r="62" spans="1:8" ht="13.5" customHeight="1">
      <c r="A62" s="540" t="s">
        <v>1075</v>
      </c>
      <c r="B62" s="453"/>
      <c r="C62" s="361"/>
      <c r="D62" s="362"/>
      <c r="E62" s="363">
        <f t="shared" ref="E62:F62" si="4">SUM(E56:E60)</f>
        <v>145592</v>
      </c>
      <c r="F62" s="363">
        <f t="shared" si="4"/>
        <v>145592</v>
      </c>
      <c r="G62" s="313"/>
      <c r="H62" s="313"/>
    </row>
    <row r="63" spans="1:8" ht="13.5" customHeight="1">
      <c r="A63" s="30"/>
      <c r="B63" s="30"/>
      <c r="C63" s="32"/>
      <c r="D63" s="32"/>
      <c r="E63" s="32"/>
      <c r="F63" s="32"/>
      <c r="G63" s="313"/>
      <c r="H63" s="313"/>
    </row>
    <row r="64" spans="1:8" ht="13.5" customHeight="1">
      <c r="A64" s="197" t="s">
        <v>1076</v>
      </c>
      <c r="B64" s="151">
        <v>5</v>
      </c>
      <c r="C64" s="32"/>
      <c r="D64" s="32"/>
      <c r="E64" s="32"/>
      <c r="F64" s="32"/>
      <c r="G64" s="313"/>
      <c r="H64" s="313"/>
    </row>
    <row r="65" spans="1:8" ht="13.5" customHeight="1">
      <c r="A65" s="30"/>
      <c r="B65" s="30"/>
      <c r="C65" s="32"/>
      <c r="D65" s="32"/>
      <c r="E65" s="32"/>
      <c r="F65" s="32"/>
      <c r="G65" s="313"/>
      <c r="H65" s="313"/>
    </row>
    <row r="66" spans="1:8" ht="13.5" customHeight="1">
      <c r="A66" s="450" t="s">
        <v>71</v>
      </c>
      <c r="B66" s="451"/>
      <c r="C66" s="2"/>
      <c r="D66" s="2"/>
      <c r="E66" s="2"/>
      <c r="F66" s="2"/>
      <c r="G66" s="2"/>
      <c r="H66" s="2"/>
    </row>
    <row r="67" spans="1:8" ht="13.5" customHeight="1">
      <c r="A67" s="5"/>
      <c r="B67" s="2"/>
      <c r="C67" s="2"/>
      <c r="D67" s="2"/>
      <c r="E67" s="2"/>
      <c r="F67" s="2"/>
      <c r="G67" s="2"/>
      <c r="H67" s="2"/>
    </row>
    <row r="68" spans="1:8" ht="14.25" customHeight="1">
      <c r="A68" s="465" t="s">
        <v>72</v>
      </c>
      <c r="B68" s="453"/>
      <c r="C68" s="2"/>
      <c r="D68" s="2"/>
      <c r="E68" s="2"/>
      <c r="F68" s="2"/>
      <c r="G68" s="2"/>
      <c r="H68" s="2"/>
    </row>
    <row r="69" spans="1:8" ht="13.5" customHeight="1">
      <c r="A69" s="125"/>
      <c r="B69" s="125"/>
      <c r="C69" s="2"/>
      <c r="D69" s="2"/>
      <c r="E69" s="2"/>
      <c r="F69" s="2"/>
      <c r="G69" s="2"/>
      <c r="H69" s="2"/>
    </row>
    <row r="70" spans="1:8" ht="13.5" customHeight="1">
      <c r="A70" s="125"/>
      <c r="B70" s="125"/>
      <c r="C70" s="2"/>
      <c r="D70" s="2"/>
      <c r="E70" s="2"/>
      <c r="F70" s="2"/>
      <c r="G70" s="2"/>
      <c r="H70" s="2"/>
    </row>
    <row r="71" spans="1:8" ht="13.5" customHeight="1">
      <c r="A71" s="541" t="s">
        <v>1077</v>
      </c>
      <c r="B71" s="451"/>
      <c r="C71" s="32"/>
      <c r="D71" s="32"/>
      <c r="E71" s="32"/>
      <c r="F71" s="32"/>
      <c r="G71" s="313"/>
      <c r="H71" s="313"/>
    </row>
    <row r="72" spans="1:8" ht="13.5" customHeight="1">
      <c r="A72" s="30"/>
      <c r="B72" s="30"/>
      <c r="C72" s="32"/>
      <c r="D72" s="32"/>
      <c r="E72" s="32"/>
      <c r="F72" s="32"/>
      <c r="G72" s="313"/>
      <c r="H72" s="313"/>
    </row>
    <row r="73" spans="1:8" ht="13.5" hidden="1" customHeight="1">
      <c r="A73" s="30"/>
      <c r="B73" s="30"/>
      <c r="C73" s="32"/>
      <c r="D73" s="32"/>
      <c r="E73" s="32"/>
      <c r="F73" s="32"/>
      <c r="G73" s="313"/>
      <c r="H73" s="313"/>
    </row>
    <row r="74" spans="1:8" ht="14.25" customHeight="1">
      <c r="A74" s="547" t="s">
        <v>106</v>
      </c>
      <c r="B74" s="547" t="s">
        <v>107</v>
      </c>
      <c r="C74" s="547" t="s">
        <v>76</v>
      </c>
      <c r="D74" s="452" t="s">
        <v>90</v>
      </c>
      <c r="E74" s="456"/>
      <c r="F74" s="453"/>
      <c r="G74" s="313"/>
      <c r="H74" s="313"/>
    </row>
    <row r="75" spans="1:8" ht="13.5" customHeight="1">
      <c r="A75" s="508"/>
      <c r="B75" s="508"/>
      <c r="C75" s="508"/>
      <c r="D75" s="474" t="s">
        <v>757</v>
      </c>
      <c r="E75" s="474" t="s">
        <v>418</v>
      </c>
      <c r="F75" s="474" t="s">
        <v>281</v>
      </c>
      <c r="G75" s="313"/>
      <c r="H75" s="313"/>
    </row>
    <row r="76" spans="1:8" ht="15.75" customHeight="1">
      <c r="A76" s="475"/>
      <c r="B76" s="475"/>
      <c r="C76" s="475"/>
      <c r="D76" s="475"/>
      <c r="E76" s="475"/>
      <c r="F76" s="475"/>
      <c r="G76" s="313"/>
      <c r="H76" s="313"/>
    </row>
    <row r="77" spans="1:8" ht="13.5" customHeight="1">
      <c r="A77" s="151">
        <v>1</v>
      </c>
      <c r="B77" s="358" t="s">
        <v>434</v>
      </c>
      <c r="C77" s="359" t="s">
        <v>435</v>
      </c>
      <c r="D77" s="360"/>
      <c r="E77" s="358">
        <v>4811666</v>
      </c>
      <c r="F77" s="358">
        <f t="shared" ref="F77:F79" si="5">E77+D77</f>
        <v>4811666</v>
      </c>
      <c r="G77" s="313"/>
      <c r="H77" s="313"/>
    </row>
    <row r="78" spans="1:8" ht="13.5" customHeight="1">
      <c r="A78" s="151">
        <v>2</v>
      </c>
      <c r="B78" s="358" t="s">
        <v>1078</v>
      </c>
      <c r="C78" s="359" t="s">
        <v>367</v>
      </c>
      <c r="D78" s="360"/>
      <c r="E78" s="358">
        <v>2263993</v>
      </c>
      <c r="F78" s="358">
        <f t="shared" si="5"/>
        <v>2263993</v>
      </c>
      <c r="G78" s="313"/>
      <c r="H78" s="313"/>
    </row>
    <row r="79" spans="1:8" ht="13.5" customHeight="1">
      <c r="A79" s="545" t="s">
        <v>772</v>
      </c>
      <c r="B79" s="453"/>
      <c r="C79" s="364"/>
      <c r="D79" s="360"/>
      <c r="E79" s="360"/>
      <c r="F79" s="360">
        <f t="shared" si="5"/>
        <v>0</v>
      </c>
      <c r="G79" s="313"/>
      <c r="H79" s="313"/>
    </row>
    <row r="80" spans="1:8" ht="13.5" customHeight="1">
      <c r="A80" s="546" t="s">
        <v>85</v>
      </c>
      <c r="B80" s="453"/>
      <c r="C80" s="365"/>
      <c r="D80" s="366">
        <f t="shared" ref="D80:F80" si="6">D77+D78+D79</f>
        <v>0</v>
      </c>
      <c r="E80" s="366">
        <f t="shared" si="6"/>
        <v>7075659</v>
      </c>
      <c r="F80" s="366">
        <f t="shared" si="6"/>
        <v>7075659</v>
      </c>
      <c r="G80" s="313"/>
      <c r="H80" s="313"/>
    </row>
    <row r="81" spans="1:8" ht="13.5" customHeight="1">
      <c r="A81" s="30"/>
      <c r="B81" s="30"/>
      <c r="C81" s="32"/>
      <c r="D81" s="32"/>
      <c r="E81" s="32"/>
      <c r="F81" s="32"/>
      <c r="G81" s="313"/>
      <c r="H81" s="313"/>
    </row>
    <row r="82" spans="1:8" ht="34.5" customHeight="1">
      <c r="A82" s="197" t="s">
        <v>1074</v>
      </c>
      <c r="B82" s="151">
        <v>2</v>
      </c>
      <c r="C82" s="32"/>
      <c r="D82" s="32"/>
      <c r="E82" s="32"/>
      <c r="F82" s="32"/>
      <c r="G82" s="313"/>
      <c r="H82" s="313"/>
    </row>
    <row r="83" spans="1:8" ht="13.5" customHeight="1">
      <c r="A83" s="30"/>
      <c r="B83" s="30"/>
      <c r="C83" s="32"/>
      <c r="D83" s="32"/>
      <c r="E83" s="32"/>
      <c r="F83" s="32"/>
      <c r="G83" s="313"/>
      <c r="H83" s="313"/>
    </row>
    <row r="84" spans="1:8" ht="13.5" customHeight="1">
      <c r="A84" s="547" t="s">
        <v>106</v>
      </c>
      <c r="B84" s="547" t="s">
        <v>107</v>
      </c>
      <c r="C84" s="547" t="s">
        <v>76</v>
      </c>
      <c r="D84" s="452" t="s">
        <v>102</v>
      </c>
      <c r="E84" s="456"/>
      <c r="F84" s="453"/>
      <c r="G84" s="313"/>
      <c r="H84" s="313"/>
    </row>
    <row r="85" spans="1:8" ht="13.5" customHeight="1">
      <c r="A85" s="508"/>
      <c r="B85" s="508"/>
      <c r="C85" s="508"/>
      <c r="D85" s="474" t="s">
        <v>757</v>
      </c>
      <c r="E85" s="474" t="s">
        <v>418</v>
      </c>
      <c r="F85" s="474" t="s">
        <v>281</v>
      </c>
      <c r="G85" s="313"/>
      <c r="H85" s="313"/>
    </row>
    <row r="86" spans="1:8" ht="13.5" customHeight="1">
      <c r="A86" s="475"/>
      <c r="B86" s="475"/>
      <c r="C86" s="475"/>
      <c r="D86" s="475"/>
      <c r="E86" s="475"/>
      <c r="F86" s="475"/>
      <c r="G86" s="313"/>
      <c r="H86" s="313"/>
    </row>
    <row r="87" spans="1:8" ht="13.5" customHeight="1">
      <c r="A87" s="151">
        <v>1</v>
      </c>
      <c r="B87" s="358" t="s">
        <v>434</v>
      </c>
      <c r="C87" s="359" t="s">
        <v>435</v>
      </c>
      <c r="D87" s="360"/>
      <c r="E87" s="358">
        <v>4811666</v>
      </c>
      <c r="F87" s="358">
        <f t="shared" ref="F87:F88" si="7">E87+D87</f>
        <v>4811666</v>
      </c>
      <c r="G87" s="313"/>
      <c r="H87" s="313"/>
    </row>
    <row r="88" spans="1:8" ht="13.5" customHeight="1">
      <c r="A88" s="151">
        <v>2</v>
      </c>
      <c r="B88" s="358" t="s">
        <v>1078</v>
      </c>
      <c r="C88" s="359" t="s">
        <v>367</v>
      </c>
      <c r="D88" s="360"/>
      <c r="E88" s="358">
        <v>2263993</v>
      </c>
      <c r="F88" s="358">
        <f t="shared" si="7"/>
        <v>2263993</v>
      </c>
      <c r="G88" s="313"/>
      <c r="H88" s="313"/>
    </row>
    <row r="89" spans="1:8" ht="13.5" customHeight="1">
      <c r="A89" s="539" t="s">
        <v>1072</v>
      </c>
      <c r="B89" s="453"/>
      <c r="C89" s="108"/>
      <c r="D89" s="131"/>
      <c r="E89" s="131"/>
      <c r="F89" s="131"/>
      <c r="G89" s="313"/>
      <c r="H89" s="313"/>
    </row>
    <row r="90" spans="1:8" ht="13.5" customHeight="1">
      <c r="A90" s="540" t="s">
        <v>1079</v>
      </c>
      <c r="B90" s="453"/>
      <c r="C90" s="361"/>
      <c r="D90" s="362"/>
      <c r="E90" s="363">
        <f t="shared" ref="E90:F90" si="8">SUM(E87:E88)</f>
        <v>7075659</v>
      </c>
      <c r="F90" s="363">
        <f t="shared" si="8"/>
        <v>7075659</v>
      </c>
      <c r="G90" s="313"/>
      <c r="H90" s="313"/>
    </row>
    <row r="91" spans="1:8" ht="13.5" customHeight="1">
      <c r="A91" s="30"/>
      <c r="B91" s="30"/>
      <c r="C91" s="32"/>
      <c r="D91" s="32"/>
      <c r="E91" s="32"/>
      <c r="F91" s="32"/>
      <c r="G91" s="313"/>
      <c r="H91" s="313"/>
    </row>
    <row r="92" spans="1:8" ht="13.5" customHeight="1">
      <c r="A92" s="197" t="s">
        <v>1076</v>
      </c>
      <c r="B92" s="151">
        <v>2</v>
      </c>
      <c r="C92" s="32"/>
      <c r="D92" s="32"/>
      <c r="E92" s="32"/>
      <c r="F92" s="32"/>
      <c r="G92" s="313"/>
      <c r="H92" s="313"/>
    </row>
    <row r="93" spans="1:8" ht="13.5" customHeight="1">
      <c r="A93" s="30"/>
      <c r="B93" s="30"/>
      <c r="C93" s="32"/>
      <c r="D93" s="32"/>
      <c r="E93" s="32"/>
      <c r="F93" s="32"/>
      <c r="G93" s="313"/>
      <c r="H93" s="313"/>
    </row>
    <row r="94" spans="1:8" ht="13.5" customHeight="1">
      <c r="A94" s="450" t="s">
        <v>71</v>
      </c>
      <c r="B94" s="451"/>
      <c r="C94" s="2"/>
      <c r="D94" s="2"/>
      <c r="E94" s="2"/>
      <c r="F94" s="2"/>
      <c r="G94" s="2"/>
      <c r="H94" s="2"/>
    </row>
    <row r="95" spans="1:8" ht="13.5" customHeight="1">
      <c r="A95" s="5"/>
      <c r="B95" s="2"/>
      <c r="C95" s="2"/>
      <c r="D95" s="2"/>
      <c r="E95" s="2"/>
      <c r="F95" s="2"/>
      <c r="G95" s="2"/>
      <c r="H95" s="2"/>
    </row>
    <row r="96" spans="1:8" ht="14.25" customHeight="1">
      <c r="A96" s="465" t="s">
        <v>72</v>
      </c>
      <c r="B96" s="453"/>
      <c r="C96" s="2"/>
      <c r="D96" s="2"/>
      <c r="E96" s="2"/>
      <c r="F96" s="2"/>
      <c r="G96" s="2"/>
      <c r="H96" s="2"/>
    </row>
    <row r="97" spans="1:8" ht="13.5" customHeight="1">
      <c r="A97" s="2"/>
      <c r="B97" s="2"/>
      <c r="C97" s="2"/>
      <c r="D97" s="2"/>
      <c r="E97" s="2"/>
      <c r="F97" s="2"/>
      <c r="G97" s="2"/>
      <c r="H97" s="2"/>
    </row>
    <row r="98" spans="1:8" ht="13.5" customHeight="1">
      <c r="A98" s="2"/>
      <c r="B98" s="2"/>
      <c r="C98" s="2"/>
      <c r="D98" s="2"/>
      <c r="E98" s="2"/>
      <c r="F98" s="2"/>
      <c r="G98" s="2"/>
      <c r="H98" s="2"/>
    </row>
    <row r="99" spans="1:8" ht="13.5" customHeight="1">
      <c r="A99" s="541" t="s">
        <v>1080</v>
      </c>
      <c r="B99" s="451"/>
      <c r="C99" s="185"/>
      <c r="D99" s="185"/>
      <c r="E99" s="185"/>
      <c r="F99" s="185"/>
      <c r="G99" s="185"/>
      <c r="H99" s="185"/>
    </row>
    <row r="100" spans="1:8" ht="13.5" customHeight="1">
      <c r="A100" s="185"/>
      <c r="B100" s="185"/>
      <c r="C100" s="185"/>
      <c r="D100" s="185"/>
      <c r="E100" s="185"/>
      <c r="F100" s="185"/>
      <c r="G100" s="185"/>
      <c r="H100" s="185"/>
    </row>
    <row r="101" spans="1:8" ht="13.5" customHeight="1">
      <c r="A101" s="542" t="s">
        <v>106</v>
      </c>
      <c r="B101" s="542" t="s">
        <v>107</v>
      </c>
      <c r="C101" s="542" t="s">
        <v>351</v>
      </c>
      <c r="D101" s="543" t="s">
        <v>90</v>
      </c>
      <c r="E101" s="456"/>
      <c r="F101" s="453"/>
      <c r="G101" s="185"/>
      <c r="H101" s="185"/>
    </row>
    <row r="102" spans="1:8" ht="13.5" customHeight="1">
      <c r="A102" s="508"/>
      <c r="B102" s="508"/>
      <c r="C102" s="508"/>
      <c r="D102" s="544" t="s">
        <v>757</v>
      </c>
      <c r="E102" s="544" t="s">
        <v>418</v>
      </c>
      <c r="F102" s="544" t="s">
        <v>281</v>
      </c>
      <c r="G102" s="185"/>
      <c r="H102" s="185"/>
    </row>
    <row r="103" spans="1:8" ht="13.5" customHeight="1">
      <c r="A103" s="475"/>
      <c r="B103" s="475"/>
      <c r="C103" s="475"/>
      <c r="D103" s="475"/>
      <c r="E103" s="475"/>
      <c r="F103" s="475"/>
      <c r="G103" s="185"/>
      <c r="H103" s="185"/>
    </row>
    <row r="104" spans="1:8" ht="13.5" customHeight="1">
      <c r="A104" s="151">
        <v>1</v>
      </c>
      <c r="B104" s="358" t="s">
        <v>1081</v>
      </c>
      <c r="C104" s="359" t="s">
        <v>140</v>
      </c>
      <c r="D104" s="367"/>
      <c r="E104" s="358">
        <v>2234275</v>
      </c>
      <c r="F104" s="358">
        <f t="shared" ref="F104:F114" si="9">E104+D104</f>
        <v>2234275</v>
      </c>
      <c r="G104" s="185"/>
      <c r="H104" s="185"/>
    </row>
    <row r="105" spans="1:8" ht="13.5" customHeight="1">
      <c r="A105" s="151">
        <v>2</v>
      </c>
      <c r="B105" s="358" t="s">
        <v>1082</v>
      </c>
      <c r="C105" s="359" t="s">
        <v>1083</v>
      </c>
      <c r="D105" s="367"/>
      <c r="E105" s="358">
        <v>123897</v>
      </c>
      <c r="F105" s="358">
        <f t="shared" si="9"/>
        <v>123897</v>
      </c>
      <c r="G105" s="185"/>
      <c r="H105" s="185"/>
    </row>
    <row r="106" spans="1:8" ht="13.5" customHeight="1">
      <c r="A106" s="151">
        <v>3</v>
      </c>
      <c r="B106" s="358" t="s">
        <v>1084</v>
      </c>
      <c r="C106" s="359" t="s">
        <v>1085</v>
      </c>
      <c r="D106" s="367"/>
      <c r="E106" s="358">
        <v>49229</v>
      </c>
      <c r="F106" s="358">
        <f t="shared" si="9"/>
        <v>49229</v>
      </c>
      <c r="G106" s="185"/>
      <c r="H106" s="185"/>
    </row>
    <row r="107" spans="1:8" ht="13.5" customHeight="1">
      <c r="A107" s="151">
        <v>4</v>
      </c>
      <c r="B107" s="358" t="s">
        <v>1086</v>
      </c>
      <c r="C107" s="359" t="s">
        <v>1087</v>
      </c>
      <c r="D107" s="367"/>
      <c r="E107" s="358">
        <v>48741</v>
      </c>
      <c r="F107" s="358">
        <f t="shared" si="9"/>
        <v>48741</v>
      </c>
      <c r="G107" s="185"/>
      <c r="H107" s="185"/>
    </row>
    <row r="108" spans="1:8" ht="13.5" customHeight="1">
      <c r="A108" s="151">
        <v>5</v>
      </c>
      <c r="B108" s="358" t="s">
        <v>1088</v>
      </c>
      <c r="C108" s="359" t="s">
        <v>1089</v>
      </c>
      <c r="D108" s="367"/>
      <c r="E108" s="358">
        <v>47300</v>
      </c>
      <c r="F108" s="358">
        <f t="shared" si="9"/>
        <v>47300</v>
      </c>
      <c r="G108" s="185"/>
      <c r="H108" s="185"/>
    </row>
    <row r="109" spans="1:8" ht="13.5" customHeight="1">
      <c r="A109" s="151">
        <v>6</v>
      </c>
      <c r="B109" s="358" t="s">
        <v>1090</v>
      </c>
      <c r="C109" s="359" t="s">
        <v>1091</v>
      </c>
      <c r="D109" s="367"/>
      <c r="E109" s="358">
        <v>46100</v>
      </c>
      <c r="F109" s="358">
        <f t="shared" si="9"/>
        <v>46100</v>
      </c>
      <c r="G109" s="185"/>
      <c r="H109" s="185"/>
    </row>
    <row r="110" spans="1:8" ht="13.5" customHeight="1">
      <c r="A110" s="151">
        <v>7</v>
      </c>
      <c r="B110" s="358" t="s">
        <v>1092</v>
      </c>
      <c r="C110" s="359" t="s">
        <v>1093</v>
      </c>
      <c r="D110" s="367"/>
      <c r="E110" s="358">
        <v>45633</v>
      </c>
      <c r="F110" s="358">
        <f t="shared" si="9"/>
        <v>45633</v>
      </c>
      <c r="G110" s="185"/>
      <c r="H110" s="185"/>
    </row>
    <row r="111" spans="1:8" ht="13.5" customHeight="1">
      <c r="A111" s="151">
        <v>8</v>
      </c>
      <c r="B111" s="358" t="s">
        <v>1094</v>
      </c>
      <c r="C111" s="359" t="s">
        <v>1095</v>
      </c>
      <c r="D111" s="367"/>
      <c r="E111" s="358">
        <v>45180</v>
      </c>
      <c r="F111" s="358">
        <f t="shared" si="9"/>
        <v>45180</v>
      </c>
      <c r="G111" s="185"/>
      <c r="H111" s="185"/>
    </row>
    <row r="112" spans="1:8" ht="13.5" customHeight="1">
      <c r="A112" s="151">
        <v>9</v>
      </c>
      <c r="B112" s="358" t="s">
        <v>1096</v>
      </c>
      <c r="C112" s="359" t="s">
        <v>1097</v>
      </c>
      <c r="D112" s="367"/>
      <c r="E112" s="358">
        <v>35654</v>
      </c>
      <c r="F112" s="358">
        <f t="shared" si="9"/>
        <v>35654</v>
      </c>
      <c r="G112" s="185"/>
      <c r="H112" s="185"/>
    </row>
    <row r="113" spans="1:8" ht="13.5" customHeight="1">
      <c r="A113" s="151">
        <v>10</v>
      </c>
      <c r="B113" s="358" t="s">
        <v>1098</v>
      </c>
      <c r="C113" s="359" t="s">
        <v>1099</v>
      </c>
      <c r="D113" s="367"/>
      <c r="E113" s="358">
        <v>35475</v>
      </c>
      <c r="F113" s="358">
        <f t="shared" si="9"/>
        <v>35475</v>
      </c>
      <c r="G113" s="185"/>
      <c r="H113" s="185"/>
    </row>
    <row r="114" spans="1:8" ht="13.5" customHeight="1">
      <c r="A114" s="545" t="s">
        <v>772</v>
      </c>
      <c r="B114" s="453"/>
      <c r="C114" s="368"/>
      <c r="D114" s="367"/>
      <c r="E114" s="358">
        <v>414042</v>
      </c>
      <c r="F114" s="358">
        <f t="shared" si="9"/>
        <v>414042</v>
      </c>
      <c r="G114" s="185"/>
      <c r="H114" s="185"/>
    </row>
    <row r="115" spans="1:8" ht="13.5" customHeight="1">
      <c r="A115" s="546" t="s">
        <v>85</v>
      </c>
      <c r="B115" s="453"/>
      <c r="C115" s="369"/>
      <c r="D115" s="370"/>
      <c r="E115" s="366">
        <f t="shared" ref="E115:F115" si="10">E104+E105+E106+E107+E108+E109+E110+E111+E112+E113+E114</f>
        <v>3125526</v>
      </c>
      <c r="F115" s="366">
        <f t="shared" si="10"/>
        <v>3125526</v>
      </c>
      <c r="G115" s="185"/>
      <c r="H115" s="185"/>
    </row>
    <row r="116" spans="1:8" ht="13.5" customHeight="1">
      <c r="A116" s="185"/>
      <c r="B116" s="185"/>
      <c r="C116" s="185"/>
      <c r="D116" s="185"/>
      <c r="E116" s="185"/>
      <c r="F116" s="185"/>
      <c r="G116" s="185"/>
      <c r="H116" s="185"/>
    </row>
    <row r="117" spans="1:8" ht="13.5" customHeight="1">
      <c r="A117" s="371" t="s">
        <v>1074</v>
      </c>
      <c r="B117" s="372">
        <v>29</v>
      </c>
      <c r="C117" s="185"/>
      <c r="D117" s="185"/>
      <c r="E117" s="185"/>
      <c r="F117" s="185"/>
      <c r="G117" s="185"/>
      <c r="H117" s="185"/>
    </row>
    <row r="118" spans="1:8" ht="13.5" customHeight="1">
      <c r="A118" s="185"/>
      <c r="B118" s="185"/>
      <c r="C118" s="185"/>
      <c r="D118" s="185"/>
      <c r="E118" s="185"/>
      <c r="F118" s="185"/>
      <c r="G118" s="185"/>
      <c r="H118" s="185"/>
    </row>
    <row r="119" spans="1:8" ht="13.5" customHeight="1">
      <c r="A119" s="542" t="s">
        <v>106</v>
      </c>
      <c r="B119" s="542" t="s">
        <v>107</v>
      </c>
      <c r="C119" s="542" t="s">
        <v>351</v>
      </c>
      <c r="D119" s="543" t="s">
        <v>102</v>
      </c>
      <c r="E119" s="456"/>
      <c r="F119" s="453"/>
      <c r="G119" s="185"/>
      <c r="H119" s="185"/>
    </row>
    <row r="120" spans="1:8" ht="13.5" customHeight="1">
      <c r="A120" s="508"/>
      <c r="B120" s="508"/>
      <c r="C120" s="508"/>
      <c r="D120" s="544" t="s">
        <v>757</v>
      </c>
      <c r="E120" s="544" t="s">
        <v>418</v>
      </c>
      <c r="F120" s="544" t="s">
        <v>281</v>
      </c>
      <c r="G120" s="185"/>
      <c r="H120" s="185"/>
    </row>
    <row r="121" spans="1:8" ht="13.5" customHeight="1">
      <c r="A121" s="475"/>
      <c r="B121" s="475"/>
      <c r="C121" s="475"/>
      <c r="D121" s="475"/>
      <c r="E121" s="475"/>
      <c r="F121" s="475"/>
      <c r="G121" s="185"/>
      <c r="H121" s="185"/>
    </row>
    <row r="122" spans="1:8" ht="13.5" customHeight="1">
      <c r="A122" s="151">
        <v>1</v>
      </c>
      <c r="B122" s="358" t="s">
        <v>1081</v>
      </c>
      <c r="C122" s="359" t="s">
        <v>140</v>
      </c>
      <c r="D122" s="367"/>
      <c r="E122" s="358">
        <v>2234275</v>
      </c>
      <c r="F122" s="358">
        <f t="shared" ref="F122:F132" si="11">E122+D122</f>
        <v>2234275</v>
      </c>
      <c r="G122" s="185"/>
      <c r="H122" s="185"/>
    </row>
    <row r="123" spans="1:8" ht="13.5" customHeight="1">
      <c r="A123" s="151">
        <v>2</v>
      </c>
      <c r="B123" s="358" t="s">
        <v>1082</v>
      </c>
      <c r="C123" s="359" t="s">
        <v>1083</v>
      </c>
      <c r="D123" s="367"/>
      <c r="E123" s="358">
        <v>123897</v>
      </c>
      <c r="F123" s="358">
        <f t="shared" si="11"/>
        <v>123897</v>
      </c>
      <c r="G123" s="185"/>
      <c r="H123" s="185"/>
    </row>
    <row r="124" spans="1:8" ht="13.5" customHeight="1">
      <c r="A124" s="151">
        <v>3</v>
      </c>
      <c r="B124" s="358" t="s">
        <v>1084</v>
      </c>
      <c r="C124" s="359" t="s">
        <v>1085</v>
      </c>
      <c r="D124" s="367"/>
      <c r="E124" s="358">
        <v>49229</v>
      </c>
      <c r="F124" s="358">
        <f t="shared" si="11"/>
        <v>49229</v>
      </c>
      <c r="G124" s="185"/>
      <c r="H124" s="185"/>
    </row>
    <row r="125" spans="1:8" ht="13.5" customHeight="1">
      <c r="A125" s="151">
        <v>4</v>
      </c>
      <c r="B125" s="358" t="s">
        <v>1086</v>
      </c>
      <c r="C125" s="359" t="s">
        <v>1087</v>
      </c>
      <c r="D125" s="367"/>
      <c r="E125" s="358">
        <v>48741</v>
      </c>
      <c r="F125" s="358">
        <f t="shared" si="11"/>
        <v>48741</v>
      </c>
      <c r="G125" s="185"/>
      <c r="H125" s="185"/>
    </row>
    <row r="126" spans="1:8" ht="13.5" customHeight="1">
      <c r="A126" s="151">
        <v>5</v>
      </c>
      <c r="B126" s="358" t="s">
        <v>1088</v>
      </c>
      <c r="C126" s="359" t="s">
        <v>1089</v>
      </c>
      <c r="D126" s="367"/>
      <c r="E126" s="358">
        <v>47300</v>
      </c>
      <c r="F126" s="358">
        <f t="shared" si="11"/>
        <v>47300</v>
      </c>
      <c r="G126" s="185"/>
      <c r="H126" s="185"/>
    </row>
    <row r="127" spans="1:8" ht="13.5" customHeight="1">
      <c r="A127" s="151">
        <v>6</v>
      </c>
      <c r="B127" s="358" t="s">
        <v>1090</v>
      </c>
      <c r="C127" s="359" t="s">
        <v>1091</v>
      </c>
      <c r="D127" s="367"/>
      <c r="E127" s="358">
        <v>46100</v>
      </c>
      <c r="F127" s="358">
        <f t="shared" si="11"/>
        <v>46100</v>
      </c>
      <c r="G127" s="185"/>
      <c r="H127" s="185"/>
    </row>
    <row r="128" spans="1:8" ht="13.5" customHeight="1">
      <c r="A128" s="151">
        <v>7</v>
      </c>
      <c r="B128" s="358" t="s">
        <v>1092</v>
      </c>
      <c r="C128" s="359" t="s">
        <v>1093</v>
      </c>
      <c r="D128" s="367"/>
      <c r="E128" s="358">
        <v>45633</v>
      </c>
      <c r="F128" s="358">
        <f t="shared" si="11"/>
        <v>45633</v>
      </c>
      <c r="G128" s="185"/>
      <c r="H128" s="185"/>
    </row>
    <row r="129" spans="1:8" ht="13.5" customHeight="1">
      <c r="A129" s="151">
        <v>8</v>
      </c>
      <c r="B129" s="358" t="s">
        <v>1094</v>
      </c>
      <c r="C129" s="359" t="s">
        <v>1095</v>
      </c>
      <c r="D129" s="367"/>
      <c r="E129" s="358">
        <v>45180</v>
      </c>
      <c r="F129" s="358">
        <f t="shared" si="11"/>
        <v>45180</v>
      </c>
      <c r="G129" s="185"/>
      <c r="H129" s="185"/>
    </row>
    <row r="130" spans="1:8" ht="13.5" customHeight="1">
      <c r="A130" s="151">
        <v>9</v>
      </c>
      <c r="B130" s="358" t="s">
        <v>1096</v>
      </c>
      <c r="C130" s="359" t="s">
        <v>1097</v>
      </c>
      <c r="D130" s="367"/>
      <c r="E130" s="358">
        <v>35654</v>
      </c>
      <c r="F130" s="358">
        <f t="shared" si="11"/>
        <v>35654</v>
      </c>
      <c r="G130" s="185"/>
      <c r="H130" s="185"/>
    </row>
    <row r="131" spans="1:8" ht="13.5" customHeight="1">
      <c r="A131" s="151">
        <v>10</v>
      </c>
      <c r="B131" s="358" t="s">
        <v>1098</v>
      </c>
      <c r="C131" s="359" t="s">
        <v>1099</v>
      </c>
      <c r="D131" s="367"/>
      <c r="E131" s="358">
        <v>35475</v>
      </c>
      <c r="F131" s="358">
        <f t="shared" si="11"/>
        <v>35475</v>
      </c>
      <c r="G131" s="185"/>
      <c r="H131" s="185"/>
    </row>
    <row r="132" spans="1:8" ht="13.5" customHeight="1">
      <c r="A132" s="545" t="s">
        <v>772</v>
      </c>
      <c r="B132" s="453"/>
      <c r="C132" s="368"/>
      <c r="D132" s="367"/>
      <c r="E132" s="358">
        <v>414042</v>
      </c>
      <c r="F132" s="358">
        <f t="shared" si="11"/>
        <v>414042</v>
      </c>
      <c r="G132" s="185"/>
      <c r="H132" s="185"/>
    </row>
    <row r="133" spans="1:8" ht="13.5" customHeight="1">
      <c r="A133" s="546" t="s">
        <v>85</v>
      </c>
      <c r="B133" s="453"/>
      <c r="C133" s="369"/>
      <c r="D133" s="370"/>
      <c r="E133" s="373">
        <v>3161</v>
      </c>
      <c r="F133" s="373">
        <v>3161</v>
      </c>
      <c r="G133" s="185"/>
      <c r="H133" s="185"/>
    </row>
    <row r="134" spans="1:8" ht="13.5" customHeight="1">
      <c r="A134" s="185"/>
      <c r="B134" s="185"/>
      <c r="C134" s="185"/>
      <c r="D134" s="185"/>
      <c r="E134" s="185"/>
      <c r="F134" s="185"/>
      <c r="G134" s="185"/>
      <c r="H134" s="185"/>
    </row>
    <row r="135" spans="1:8" ht="13.5" customHeight="1">
      <c r="A135" s="371" t="s">
        <v>1076</v>
      </c>
      <c r="B135" s="372">
        <v>30</v>
      </c>
      <c r="C135" s="185"/>
      <c r="D135" s="185"/>
      <c r="E135" s="185"/>
      <c r="F135" s="185"/>
      <c r="G135" s="185"/>
      <c r="H135" s="185"/>
    </row>
    <row r="136" spans="1:8" ht="13.5" customHeight="1">
      <c r="A136" s="2"/>
      <c r="B136" s="2"/>
      <c r="C136" s="2"/>
      <c r="D136" s="2"/>
      <c r="E136" s="2"/>
      <c r="F136" s="2"/>
      <c r="G136" s="2"/>
      <c r="H136" s="2"/>
    </row>
    <row r="137" spans="1:8" ht="13.5" customHeight="1">
      <c r="A137" s="2"/>
      <c r="B137" s="2"/>
      <c r="C137" s="2"/>
      <c r="D137" s="2"/>
      <c r="E137" s="2"/>
      <c r="F137" s="2"/>
      <c r="G137" s="2"/>
      <c r="H137" s="2"/>
    </row>
    <row r="138" spans="1:8" ht="13.5" customHeight="1">
      <c r="A138" s="541" t="s">
        <v>1100</v>
      </c>
      <c r="B138" s="451"/>
      <c r="C138" s="185"/>
      <c r="D138" s="185"/>
      <c r="E138" s="185"/>
      <c r="F138" s="185"/>
      <c r="G138" s="185"/>
      <c r="H138" s="185"/>
    </row>
    <row r="139" spans="1:8" ht="13.5" customHeight="1">
      <c r="A139" s="185"/>
      <c r="B139" s="185"/>
      <c r="C139" s="185"/>
      <c r="D139" s="185"/>
      <c r="E139" s="185"/>
      <c r="F139" s="185"/>
      <c r="G139" s="185"/>
      <c r="H139" s="185"/>
    </row>
    <row r="140" spans="1:8" ht="13.5" customHeight="1">
      <c r="A140" s="542" t="s">
        <v>106</v>
      </c>
      <c r="B140" s="542" t="s">
        <v>107</v>
      </c>
      <c r="C140" s="542" t="s">
        <v>351</v>
      </c>
      <c r="D140" s="543" t="s">
        <v>90</v>
      </c>
      <c r="E140" s="456"/>
      <c r="F140" s="453"/>
      <c r="G140" s="185"/>
      <c r="H140" s="185"/>
    </row>
    <row r="141" spans="1:8" ht="13.5" customHeight="1">
      <c r="A141" s="508"/>
      <c r="B141" s="508"/>
      <c r="C141" s="508"/>
      <c r="D141" s="544" t="s">
        <v>757</v>
      </c>
      <c r="E141" s="544" t="s">
        <v>418</v>
      </c>
      <c r="F141" s="544" t="s">
        <v>281</v>
      </c>
      <c r="G141" s="185"/>
      <c r="H141" s="185"/>
    </row>
    <row r="142" spans="1:8" ht="13.5" customHeight="1">
      <c r="A142" s="475"/>
      <c r="B142" s="475"/>
      <c r="C142" s="475"/>
      <c r="D142" s="475"/>
      <c r="E142" s="475"/>
      <c r="F142" s="475"/>
      <c r="G142" s="185"/>
      <c r="H142" s="185"/>
    </row>
    <row r="143" spans="1:8" ht="13.5" customHeight="1">
      <c r="A143" s="151">
        <v>1</v>
      </c>
      <c r="B143" s="358" t="s">
        <v>1101</v>
      </c>
      <c r="C143" s="359" t="s">
        <v>1102</v>
      </c>
      <c r="D143" s="367"/>
      <c r="E143" s="358">
        <v>-8385790</v>
      </c>
      <c r="F143" s="358">
        <f t="shared" ref="F143:F144" si="12">E143+D143</f>
        <v>-8385790</v>
      </c>
      <c r="G143" s="185"/>
      <c r="H143" s="185"/>
    </row>
    <row r="144" spans="1:8" ht="13.5" customHeight="1">
      <c r="A144" s="151">
        <v>2</v>
      </c>
      <c r="B144" s="358" t="s">
        <v>803</v>
      </c>
      <c r="C144" s="359" t="s">
        <v>804</v>
      </c>
      <c r="D144" s="367"/>
      <c r="E144" s="358">
        <v>391719</v>
      </c>
      <c r="F144" s="358">
        <f t="shared" si="12"/>
        <v>391719</v>
      </c>
      <c r="G144" s="185"/>
      <c r="H144" s="185"/>
    </row>
    <row r="145" spans="1:8" ht="13.5" customHeight="1">
      <c r="A145" s="545" t="s">
        <v>772</v>
      </c>
      <c r="B145" s="453"/>
      <c r="C145" s="368"/>
      <c r="D145" s="367"/>
      <c r="E145" s="367"/>
      <c r="F145" s="374"/>
      <c r="G145" s="185"/>
      <c r="H145" s="185"/>
    </row>
    <row r="146" spans="1:8" ht="13.5" customHeight="1">
      <c r="A146" s="546" t="s">
        <v>85</v>
      </c>
      <c r="B146" s="453"/>
      <c r="C146" s="369"/>
      <c r="D146" s="375">
        <f t="shared" ref="D146:F146" si="13">D143+D144</f>
        <v>0</v>
      </c>
      <c r="E146" s="366">
        <f t="shared" si="13"/>
        <v>-7994071</v>
      </c>
      <c r="F146" s="366">
        <f t="shared" si="13"/>
        <v>-7994071</v>
      </c>
      <c r="G146" s="185"/>
      <c r="H146" s="185"/>
    </row>
    <row r="147" spans="1:8" ht="13.5" customHeight="1">
      <c r="A147" s="185"/>
      <c r="B147" s="185"/>
      <c r="C147" s="185"/>
      <c r="D147" s="185"/>
      <c r="E147" s="185"/>
      <c r="F147" s="185"/>
      <c r="G147" s="185"/>
      <c r="H147" s="185"/>
    </row>
    <row r="148" spans="1:8" ht="13.5" customHeight="1">
      <c r="A148" s="371" t="s">
        <v>1074</v>
      </c>
      <c r="B148" s="372">
        <v>2</v>
      </c>
      <c r="C148" s="185"/>
      <c r="D148" s="185"/>
      <c r="E148" s="185"/>
      <c r="F148" s="185"/>
      <c r="G148" s="185"/>
      <c r="H148" s="185"/>
    </row>
    <row r="149" spans="1:8" ht="13.5" customHeight="1">
      <c r="A149" s="185"/>
      <c r="B149" s="185"/>
      <c r="C149" s="185"/>
      <c r="D149" s="185"/>
      <c r="E149" s="185"/>
      <c r="F149" s="185"/>
      <c r="G149" s="185"/>
      <c r="H149" s="185"/>
    </row>
    <row r="150" spans="1:8" ht="13.5" customHeight="1">
      <c r="A150" s="542" t="s">
        <v>106</v>
      </c>
      <c r="B150" s="542" t="s">
        <v>107</v>
      </c>
      <c r="C150" s="542" t="s">
        <v>351</v>
      </c>
      <c r="D150" s="543" t="s">
        <v>102</v>
      </c>
      <c r="E150" s="456"/>
      <c r="F150" s="453"/>
      <c r="G150" s="185"/>
      <c r="H150" s="185"/>
    </row>
    <row r="151" spans="1:8" ht="13.5" customHeight="1">
      <c r="A151" s="508"/>
      <c r="B151" s="508"/>
      <c r="C151" s="508"/>
      <c r="D151" s="544" t="s">
        <v>757</v>
      </c>
      <c r="E151" s="544" t="s">
        <v>418</v>
      </c>
      <c r="F151" s="544" t="s">
        <v>281</v>
      </c>
      <c r="G151" s="185"/>
      <c r="H151" s="185"/>
    </row>
    <row r="152" spans="1:8" ht="13.5" customHeight="1">
      <c r="A152" s="475"/>
      <c r="B152" s="475"/>
      <c r="C152" s="475"/>
      <c r="D152" s="475"/>
      <c r="E152" s="475"/>
      <c r="F152" s="475"/>
      <c r="G152" s="185"/>
      <c r="H152" s="185"/>
    </row>
    <row r="153" spans="1:8" ht="13.5" customHeight="1">
      <c r="A153" s="151">
        <v>1</v>
      </c>
      <c r="B153" s="358" t="s">
        <v>1101</v>
      </c>
      <c r="C153" s="359" t="s">
        <v>1102</v>
      </c>
      <c r="D153" s="358">
        <v>-8385790</v>
      </c>
      <c r="E153" s="360"/>
      <c r="F153" s="358">
        <f t="shared" ref="F153:F154" si="14">E153+D153</f>
        <v>-8385790</v>
      </c>
      <c r="G153" s="185"/>
      <c r="H153" s="185"/>
    </row>
    <row r="154" spans="1:8" ht="13.5" customHeight="1">
      <c r="A154" s="151">
        <v>2</v>
      </c>
      <c r="B154" s="358" t="s">
        <v>803</v>
      </c>
      <c r="C154" s="359" t="s">
        <v>804</v>
      </c>
      <c r="D154" s="360"/>
      <c r="E154" s="358">
        <v>391719</v>
      </c>
      <c r="F154" s="358">
        <f t="shared" si="14"/>
        <v>391719</v>
      </c>
      <c r="G154" s="185"/>
      <c r="H154" s="185"/>
    </row>
    <row r="155" spans="1:8" ht="13.5" customHeight="1">
      <c r="A155" s="545" t="s">
        <v>772</v>
      </c>
      <c r="B155" s="453"/>
      <c r="C155" s="368"/>
      <c r="D155" s="360"/>
      <c r="E155" s="367"/>
      <c r="F155" s="367"/>
      <c r="G155" s="185"/>
      <c r="H155" s="185"/>
    </row>
    <row r="156" spans="1:8" ht="13.5" customHeight="1">
      <c r="A156" s="546" t="s">
        <v>85</v>
      </c>
      <c r="B156" s="453"/>
      <c r="C156" s="369"/>
      <c r="D156" s="366">
        <f t="shared" ref="D156:F156" si="15">D153+D154+D155</f>
        <v>-8385790</v>
      </c>
      <c r="E156" s="366">
        <f t="shared" si="15"/>
        <v>391719</v>
      </c>
      <c r="F156" s="366">
        <f t="shared" si="15"/>
        <v>-7994071</v>
      </c>
      <c r="G156" s="185"/>
      <c r="H156" s="185"/>
    </row>
    <row r="157" spans="1:8" ht="13.5" customHeight="1">
      <c r="A157" s="185"/>
      <c r="B157" s="185"/>
      <c r="C157" s="185"/>
      <c r="D157" s="185"/>
      <c r="E157" s="185"/>
      <c r="F157" s="185"/>
      <c r="G157" s="185"/>
      <c r="H157" s="185"/>
    </row>
    <row r="158" spans="1:8" ht="13.5" customHeight="1">
      <c r="A158" s="371" t="s">
        <v>1076</v>
      </c>
      <c r="B158" s="372">
        <v>2</v>
      </c>
      <c r="C158" s="185"/>
      <c r="D158" s="185"/>
      <c r="E158" s="185"/>
      <c r="F158" s="185"/>
      <c r="G158" s="185"/>
      <c r="H158" s="185"/>
    </row>
    <row r="159" spans="1:8" ht="13.5" customHeight="1">
      <c r="A159" s="2"/>
      <c r="B159" s="2"/>
      <c r="C159" s="2"/>
      <c r="D159" s="2"/>
      <c r="E159" s="2"/>
      <c r="F159" s="2"/>
      <c r="G159" s="2"/>
      <c r="H159" s="2"/>
    </row>
    <row r="160" spans="1:8" ht="13.5" customHeight="1">
      <c r="A160" s="2"/>
      <c r="B160" s="2"/>
      <c r="C160" s="2"/>
      <c r="D160" s="2"/>
      <c r="E160" s="2"/>
      <c r="F160" s="2"/>
      <c r="G160" s="2"/>
      <c r="H160" s="2"/>
    </row>
    <row r="161" spans="1:8" ht="13.5" customHeight="1">
      <c r="A161" s="538" t="s">
        <v>1054</v>
      </c>
      <c r="B161" s="451"/>
      <c r="C161" s="185"/>
      <c r="D161" s="185"/>
      <c r="E161" s="185"/>
      <c r="F161" s="185"/>
      <c r="G161" s="185"/>
      <c r="H161" s="185"/>
    </row>
    <row r="162" spans="1:8" ht="13.5" customHeight="1">
      <c r="A162" s="185"/>
      <c r="B162" s="185"/>
      <c r="C162" s="185"/>
      <c r="D162" s="185"/>
      <c r="E162" s="185"/>
      <c r="F162" s="185"/>
      <c r="G162" s="185"/>
      <c r="H162" s="185"/>
    </row>
    <row r="163" spans="1:8" ht="13.5" customHeight="1">
      <c r="A163" s="474" t="s">
        <v>91</v>
      </c>
      <c r="B163" s="474" t="s">
        <v>76</v>
      </c>
      <c r="C163" s="452" t="s">
        <v>90</v>
      </c>
      <c r="D163" s="456"/>
      <c r="E163" s="453"/>
      <c r="F163" s="452" t="s">
        <v>102</v>
      </c>
      <c r="G163" s="456"/>
      <c r="H163" s="453"/>
    </row>
    <row r="164" spans="1:8" ht="13.5" customHeight="1">
      <c r="A164" s="475"/>
      <c r="B164" s="475"/>
      <c r="C164" s="126" t="s">
        <v>757</v>
      </c>
      <c r="D164" s="16" t="s">
        <v>1055</v>
      </c>
      <c r="E164" s="16" t="s">
        <v>108</v>
      </c>
      <c r="F164" s="126" t="s">
        <v>757</v>
      </c>
      <c r="G164" s="16" t="s">
        <v>1055</v>
      </c>
      <c r="H164" s="16" t="s">
        <v>108</v>
      </c>
    </row>
    <row r="165" spans="1:8" ht="13.5" customHeight="1">
      <c r="A165" s="133">
        <v>2210603</v>
      </c>
      <c r="B165" s="152" t="s">
        <v>1056</v>
      </c>
      <c r="C165" s="177"/>
      <c r="D165" s="177"/>
      <c r="E165" s="358">
        <v>0</v>
      </c>
      <c r="F165" s="358"/>
      <c r="G165" s="358"/>
      <c r="H165" s="358">
        <v>0</v>
      </c>
    </row>
    <row r="166" spans="1:8" ht="13.5" customHeight="1">
      <c r="A166" s="133">
        <v>2210604</v>
      </c>
      <c r="B166" s="152" t="s">
        <v>1057</v>
      </c>
      <c r="C166" s="177"/>
      <c r="D166" s="177"/>
      <c r="E166" s="358">
        <v>0</v>
      </c>
      <c r="F166" s="358"/>
      <c r="G166" s="358"/>
      <c r="H166" s="358">
        <v>0</v>
      </c>
    </row>
    <row r="167" spans="1:8" ht="13.5" customHeight="1">
      <c r="A167" s="133">
        <v>2210605</v>
      </c>
      <c r="B167" s="152" t="s">
        <v>1058</v>
      </c>
      <c r="C167" s="177"/>
      <c r="D167" s="177"/>
      <c r="E167" s="358">
        <v>0</v>
      </c>
      <c r="F167" s="358"/>
      <c r="G167" s="358"/>
      <c r="H167" s="358">
        <v>0</v>
      </c>
    </row>
    <row r="168" spans="1:8" ht="13.5" customHeight="1">
      <c r="A168" s="133">
        <v>2210606</v>
      </c>
      <c r="B168" s="152" t="s">
        <v>1059</v>
      </c>
      <c r="C168" s="177"/>
      <c r="D168" s="177"/>
      <c r="E168" s="358">
        <v>0</v>
      </c>
      <c r="F168" s="358"/>
      <c r="G168" s="358"/>
      <c r="H168" s="358">
        <v>0</v>
      </c>
    </row>
    <row r="169" spans="1:8" ht="13.5" customHeight="1">
      <c r="A169" s="244" t="s">
        <v>85</v>
      </c>
      <c r="B169" s="376"/>
      <c r="C169" s="376"/>
      <c r="D169" s="376"/>
      <c r="E169" s="376"/>
      <c r="F169" s="376"/>
      <c r="G169" s="376"/>
      <c r="H169" s="376"/>
    </row>
    <row r="170" spans="1:8" ht="13.5" customHeight="1">
      <c r="A170" s="185"/>
      <c r="B170" s="185"/>
      <c r="C170" s="185"/>
      <c r="D170" s="185"/>
      <c r="E170" s="185"/>
      <c r="F170" s="185"/>
      <c r="G170" s="185"/>
      <c r="H170" s="185"/>
    </row>
    <row r="171" spans="1:8" ht="13.5" customHeight="1">
      <c r="A171" s="548" t="s">
        <v>1060</v>
      </c>
      <c r="B171" s="451"/>
      <c r="C171" s="451"/>
      <c r="D171" s="451"/>
      <c r="E171" s="451"/>
      <c r="F171" s="451"/>
      <c r="G171" s="185"/>
      <c r="H171" s="185"/>
    </row>
    <row r="172" spans="1:8" ht="13.5" customHeight="1">
      <c r="A172" s="185"/>
      <c r="B172" s="185"/>
      <c r="C172" s="185"/>
      <c r="D172" s="185"/>
      <c r="E172" s="185"/>
      <c r="F172" s="185"/>
      <c r="G172" s="185"/>
      <c r="H172" s="185"/>
    </row>
    <row r="173" spans="1:8" ht="13.5" customHeight="1">
      <c r="A173" s="185"/>
      <c r="B173" s="185"/>
      <c r="C173" s="185"/>
      <c r="D173" s="185"/>
      <c r="E173" s="185"/>
      <c r="F173" s="185"/>
      <c r="G173" s="185"/>
      <c r="H173" s="185"/>
    </row>
    <row r="174" spans="1:8" ht="13.5" customHeight="1">
      <c r="A174" s="547" t="s">
        <v>106</v>
      </c>
      <c r="B174" s="547" t="s">
        <v>107</v>
      </c>
      <c r="C174" s="547" t="s">
        <v>76</v>
      </c>
      <c r="D174" s="452" t="s">
        <v>90</v>
      </c>
      <c r="E174" s="456"/>
      <c r="F174" s="453"/>
      <c r="G174" s="185"/>
      <c r="H174" s="185"/>
    </row>
    <row r="175" spans="1:8" ht="13.5" customHeight="1">
      <c r="A175" s="508"/>
      <c r="B175" s="508"/>
      <c r="C175" s="508"/>
      <c r="D175" s="474" t="s">
        <v>757</v>
      </c>
      <c r="E175" s="474" t="s">
        <v>418</v>
      </c>
      <c r="F175" s="474" t="s">
        <v>281</v>
      </c>
      <c r="G175" s="185"/>
      <c r="H175" s="185"/>
    </row>
    <row r="176" spans="1:8" ht="13.5" customHeight="1">
      <c r="A176" s="475"/>
      <c r="B176" s="475"/>
      <c r="C176" s="475"/>
      <c r="D176" s="475"/>
      <c r="E176" s="475"/>
      <c r="F176" s="475"/>
      <c r="G176" s="185"/>
      <c r="H176" s="185"/>
    </row>
    <row r="177" spans="1:8" ht="13.5" customHeight="1">
      <c r="A177" s="152">
        <v>1</v>
      </c>
      <c r="B177" s="177"/>
      <c r="C177" s="177"/>
      <c r="D177" s="177"/>
      <c r="E177" s="177"/>
      <c r="F177" s="177"/>
      <c r="G177" s="185"/>
      <c r="H177" s="185"/>
    </row>
    <row r="178" spans="1:8" ht="13.5" customHeight="1">
      <c r="A178" s="152">
        <v>10</v>
      </c>
      <c r="B178" s="177"/>
      <c r="C178" s="177"/>
      <c r="D178" s="177"/>
      <c r="E178" s="177"/>
      <c r="F178" s="177"/>
      <c r="G178" s="185"/>
      <c r="H178" s="185"/>
    </row>
    <row r="179" spans="1:8" ht="13.5" customHeight="1">
      <c r="A179" s="536" t="s">
        <v>1072</v>
      </c>
      <c r="B179" s="453"/>
      <c r="C179" s="177"/>
      <c r="D179" s="177"/>
      <c r="E179" s="177"/>
      <c r="F179" s="177"/>
      <c r="G179" s="185"/>
      <c r="H179" s="185"/>
    </row>
    <row r="180" spans="1:8" ht="13.5" customHeight="1">
      <c r="A180" s="537" t="s">
        <v>1103</v>
      </c>
      <c r="B180" s="453"/>
      <c r="C180" s="377"/>
      <c r="D180" s="376"/>
      <c r="E180" s="376"/>
      <c r="F180" s="376"/>
      <c r="G180" s="185"/>
      <c r="H180" s="185"/>
    </row>
    <row r="181" spans="1:8" ht="13.5" customHeight="1">
      <c r="A181" s="185"/>
      <c r="B181" s="185"/>
      <c r="C181" s="185"/>
      <c r="D181" s="185"/>
      <c r="E181" s="185"/>
      <c r="F181" s="185"/>
      <c r="G181" s="185"/>
      <c r="H181" s="185"/>
    </row>
    <row r="182" spans="1:8" ht="13.5" customHeight="1">
      <c r="A182" s="378" t="s">
        <v>1074</v>
      </c>
      <c r="B182" s="177"/>
      <c r="C182" s="185"/>
      <c r="D182" s="185"/>
      <c r="E182" s="185"/>
      <c r="F182" s="185"/>
      <c r="G182" s="185"/>
      <c r="H182" s="185"/>
    </row>
    <row r="183" spans="1:8" ht="13.5" customHeight="1">
      <c r="A183" s="185"/>
      <c r="B183" s="185"/>
      <c r="C183" s="185"/>
      <c r="D183" s="185"/>
      <c r="E183" s="185"/>
      <c r="F183" s="185"/>
      <c r="G183" s="185"/>
      <c r="H183" s="185"/>
    </row>
    <row r="184" spans="1:8" ht="13.5" customHeight="1">
      <c r="A184" s="547" t="s">
        <v>106</v>
      </c>
      <c r="B184" s="547" t="s">
        <v>107</v>
      </c>
      <c r="C184" s="547" t="s">
        <v>76</v>
      </c>
      <c r="D184" s="452" t="s">
        <v>102</v>
      </c>
      <c r="E184" s="456"/>
      <c r="F184" s="453"/>
      <c r="G184" s="185"/>
      <c r="H184" s="185"/>
    </row>
    <row r="185" spans="1:8" ht="13.5" customHeight="1">
      <c r="A185" s="508"/>
      <c r="B185" s="508"/>
      <c r="C185" s="508"/>
      <c r="D185" s="474" t="s">
        <v>757</v>
      </c>
      <c r="E185" s="474" t="s">
        <v>418</v>
      </c>
      <c r="F185" s="474" t="s">
        <v>281</v>
      </c>
      <c r="G185" s="185"/>
      <c r="H185" s="185"/>
    </row>
    <row r="186" spans="1:8" ht="13.5" customHeight="1">
      <c r="A186" s="475"/>
      <c r="B186" s="475"/>
      <c r="C186" s="475"/>
      <c r="D186" s="475"/>
      <c r="E186" s="475"/>
      <c r="F186" s="475"/>
      <c r="G186" s="185"/>
      <c r="H186" s="185"/>
    </row>
    <row r="187" spans="1:8" ht="13.5" customHeight="1">
      <c r="A187" s="152">
        <v>1</v>
      </c>
      <c r="B187" s="177"/>
      <c r="C187" s="177"/>
      <c r="D187" s="177"/>
      <c r="E187" s="177"/>
      <c r="F187" s="177"/>
      <c r="G187" s="185"/>
      <c r="H187" s="185"/>
    </row>
    <row r="188" spans="1:8" ht="13.5" customHeight="1">
      <c r="A188" s="152">
        <v>10</v>
      </c>
      <c r="B188" s="177"/>
      <c r="C188" s="177"/>
      <c r="D188" s="177"/>
      <c r="E188" s="177"/>
      <c r="F188" s="177"/>
      <c r="G188" s="185"/>
      <c r="H188" s="185"/>
    </row>
    <row r="189" spans="1:8" ht="13.5" customHeight="1">
      <c r="A189" s="536" t="s">
        <v>1072</v>
      </c>
      <c r="B189" s="453"/>
      <c r="C189" s="177"/>
      <c r="D189" s="177"/>
      <c r="E189" s="177"/>
      <c r="F189" s="177"/>
      <c r="G189" s="185"/>
      <c r="H189" s="185"/>
    </row>
    <row r="190" spans="1:8" ht="13.5" customHeight="1">
      <c r="A190" s="537" t="s">
        <v>1104</v>
      </c>
      <c r="B190" s="453"/>
      <c r="C190" s="377"/>
      <c r="D190" s="376"/>
      <c r="E190" s="376"/>
      <c r="F190" s="376"/>
      <c r="G190" s="185"/>
      <c r="H190" s="185"/>
    </row>
    <row r="191" spans="1:8" ht="13.5" customHeight="1">
      <c r="A191" s="185"/>
      <c r="B191" s="185"/>
      <c r="C191" s="185"/>
      <c r="D191" s="185"/>
      <c r="E191" s="185"/>
      <c r="F191" s="185"/>
      <c r="G191" s="185"/>
      <c r="H191" s="185"/>
    </row>
    <row r="192" spans="1:8" ht="13.5" customHeight="1">
      <c r="A192" s="378" t="s">
        <v>1076</v>
      </c>
      <c r="B192" s="177"/>
      <c r="C192" s="185"/>
      <c r="D192" s="185"/>
      <c r="E192" s="185"/>
      <c r="F192" s="185"/>
      <c r="G192" s="185"/>
      <c r="H192" s="185"/>
    </row>
    <row r="193" spans="1:8" ht="13.5" customHeight="1">
      <c r="A193" s="185"/>
      <c r="B193" s="185"/>
      <c r="C193" s="185"/>
      <c r="D193" s="185"/>
      <c r="E193" s="185"/>
      <c r="F193" s="185"/>
      <c r="G193" s="185"/>
      <c r="H193" s="185"/>
    </row>
    <row r="194" spans="1:8" ht="13.5" customHeight="1">
      <c r="A194" s="538" t="s">
        <v>71</v>
      </c>
      <c r="B194" s="451"/>
      <c r="C194" s="185"/>
      <c r="D194" s="185"/>
      <c r="E194" s="185"/>
      <c r="F194" s="185"/>
      <c r="G194" s="185"/>
      <c r="H194" s="185"/>
    </row>
    <row r="195" spans="1:8" ht="13.5" customHeight="1">
      <c r="A195" s="185"/>
      <c r="B195" s="185"/>
      <c r="C195" s="185"/>
      <c r="D195" s="185"/>
      <c r="E195" s="185"/>
      <c r="F195" s="185"/>
      <c r="G195" s="185"/>
      <c r="H195" s="185"/>
    </row>
    <row r="196" spans="1:8" ht="13.5" customHeight="1">
      <c r="A196" s="494"/>
      <c r="B196" s="453"/>
      <c r="C196" s="185"/>
      <c r="D196" s="185"/>
      <c r="E196" s="185"/>
      <c r="F196" s="185"/>
      <c r="G196" s="185"/>
      <c r="H196" s="185"/>
    </row>
  </sheetData>
  <mergeCells count="114">
    <mergeCell ref="A48:B48"/>
    <mergeCell ref="A49:B49"/>
    <mergeCell ref="A53:A55"/>
    <mergeCell ref="B53:B55"/>
    <mergeCell ref="C53:C55"/>
    <mergeCell ref="D53:F53"/>
    <mergeCell ref="D54:D55"/>
    <mergeCell ref="A1:B1"/>
    <mergeCell ref="A3:B3"/>
    <mergeCell ref="A25:B25"/>
    <mergeCell ref="A27:A28"/>
    <mergeCell ref="B27:B28"/>
    <mergeCell ref="C27:E27"/>
    <mergeCell ref="F27:H27"/>
    <mergeCell ref="E41:E42"/>
    <mergeCell ref="F41:F42"/>
    <mergeCell ref="A35:F35"/>
    <mergeCell ref="A37:B37"/>
    <mergeCell ref="A40:A42"/>
    <mergeCell ref="B40:B42"/>
    <mergeCell ref="C40:C42"/>
    <mergeCell ref="D40:F40"/>
    <mergeCell ref="D41:D42"/>
    <mergeCell ref="A61:B61"/>
    <mergeCell ref="A62:B62"/>
    <mergeCell ref="A66:B66"/>
    <mergeCell ref="A68:B68"/>
    <mergeCell ref="A71:B71"/>
    <mergeCell ref="A74:A76"/>
    <mergeCell ref="B74:B76"/>
    <mergeCell ref="E54:E55"/>
    <mergeCell ref="F54:F55"/>
    <mergeCell ref="A132:B132"/>
    <mergeCell ref="A133:B133"/>
    <mergeCell ref="A138:B138"/>
    <mergeCell ref="A140:A142"/>
    <mergeCell ref="C140:C142"/>
    <mergeCell ref="D140:F140"/>
    <mergeCell ref="F141:F142"/>
    <mergeCell ref="C74:C76"/>
    <mergeCell ref="D74:F74"/>
    <mergeCell ref="D75:D76"/>
    <mergeCell ref="E75:E76"/>
    <mergeCell ref="F75:F76"/>
    <mergeCell ref="A161:B161"/>
    <mergeCell ref="B163:B164"/>
    <mergeCell ref="C163:E163"/>
    <mergeCell ref="A171:F171"/>
    <mergeCell ref="D151:D152"/>
    <mergeCell ref="E151:E152"/>
    <mergeCell ref="F163:H163"/>
    <mergeCell ref="B140:B142"/>
    <mergeCell ref="A145:B145"/>
    <mergeCell ref="A146:B146"/>
    <mergeCell ref="A150:A152"/>
    <mergeCell ref="C150:C152"/>
    <mergeCell ref="D150:F150"/>
    <mergeCell ref="F151:F152"/>
    <mergeCell ref="A163:A164"/>
    <mergeCell ref="D141:D142"/>
    <mergeCell ref="E141:E142"/>
    <mergeCell ref="E85:E86"/>
    <mergeCell ref="F85:F86"/>
    <mergeCell ref="A79:B79"/>
    <mergeCell ref="A80:B80"/>
    <mergeCell ref="A84:A86"/>
    <mergeCell ref="B84:B86"/>
    <mergeCell ref="C84:C86"/>
    <mergeCell ref="D84:F84"/>
    <mergeCell ref="D85:D86"/>
    <mergeCell ref="E185:E186"/>
    <mergeCell ref="F185:F186"/>
    <mergeCell ref="C101:C103"/>
    <mergeCell ref="D101:F101"/>
    <mergeCell ref="D102:D103"/>
    <mergeCell ref="E102:E103"/>
    <mergeCell ref="F102:F103"/>
    <mergeCell ref="E120:E121"/>
    <mergeCell ref="F120:F121"/>
    <mergeCell ref="C119:C121"/>
    <mergeCell ref="D119:F119"/>
    <mergeCell ref="D120:D121"/>
    <mergeCell ref="C184:C186"/>
    <mergeCell ref="D185:D186"/>
    <mergeCell ref="D174:F174"/>
    <mergeCell ref="D175:D176"/>
    <mergeCell ref="D184:F184"/>
    <mergeCell ref="C174:C176"/>
    <mergeCell ref="E175:E176"/>
    <mergeCell ref="F175:F176"/>
    <mergeCell ref="A189:B189"/>
    <mergeCell ref="A190:B190"/>
    <mergeCell ref="A194:B194"/>
    <mergeCell ref="A196:B196"/>
    <mergeCell ref="A89:B89"/>
    <mergeCell ref="A90:B90"/>
    <mergeCell ref="A94:B94"/>
    <mergeCell ref="A96:B96"/>
    <mergeCell ref="A99:B99"/>
    <mergeCell ref="A101:A103"/>
    <mergeCell ref="B101:B103"/>
    <mergeCell ref="A114:B114"/>
    <mergeCell ref="A115:B115"/>
    <mergeCell ref="A119:A121"/>
    <mergeCell ref="B119:B121"/>
    <mergeCell ref="A179:B179"/>
    <mergeCell ref="A180:B180"/>
    <mergeCell ref="A184:A186"/>
    <mergeCell ref="B184:B186"/>
    <mergeCell ref="A174:A176"/>
    <mergeCell ref="B174:B176"/>
    <mergeCell ref="B150:B152"/>
    <mergeCell ref="A155:B155"/>
    <mergeCell ref="A156:B156"/>
  </mergeCells>
  <pageMargins left="0.25" right="0.25" top="0.75" bottom="0.75" header="0" footer="0"/>
  <pageSetup paperSize="9" fitToHeight="0"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showGridLines="0" workbookViewId="0">
      <selection activeCell="E20" sqref="E20"/>
    </sheetView>
  </sheetViews>
  <sheetFormatPr baseColWidth="10" defaultColWidth="14.42578125" defaultRowHeight="15" customHeight="1"/>
  <cols>
    <col min="1" max="1" width="62.42578125" customWidth="1"/>
    <col min="2" max="2" width="19" customWidth="1"/>
    <col min="3" max="3" width="20.85546875" customWidth="1"/>
  </cols>
  <sheetData>
    <row r="1" spans="1:3" ht="13.5" customHeight="1">
      <c r="A1" s="450" t="s">
        <v>1105</v>
      </c>
      <c r="B1" s="451"/>
      <c r="C1" s="5"/>
    </row>
    <row r="2" spans="1:3" ht="13.5" customHeight="1">
      <c r="A2" s="12"/>
      <c r="B2" s="2"/>
      <c r="C2" s="2"/>
    </row>
    <row r="3" spans="1:3" ht="13.5" customHeight="1">
      <c r="A3" s="450" t="s">
        <v>1106</v>
      </c>
      <c r="B3" s="451"/>
      <c r="C3" s="451"/>
    </row>
    <row r="4" spans="1:3" ht="13.5" customHeight="1">
      <c r="A4" s="11"/>
      <c r="B4" s="11"/>
      <c r="C4" s="11"/>
    </row>
    <row r="5" spans="1:3" ht="13.5" customHeight="1">
      <c r="A5" s="530" t="s">
        <v>1107</v>
      </c>
      <c r="B5" s="451"/>
      <c r="C5" s="451"/>
    </row>
    <row r="6" spans="1:3" ht="13.5" customHeight="1">
      <c r="A6" s="2"/>
      <c r="B6" s="2"/>
      <c r="C6" s="2"/>
    </row>
    <row r="7" spans="1:3" ht="13.5" customHeight="1">
      <c r="A7" s="16" t="s">
        <v>1108</v>
      </c>
      <c r="B7" s="16" t="s">
        <v>90</v>
      </c>
      <c r="C7" s="16" t="s">
        <v>102</v>
      </c>
    </row>
    <row r="8" spans="1:3" ht="13.5" customHeight="1">
      <c r="A8" s="127"/>
      <c r="B8" s="127"/>
      <c r="C8" s="127"/>
    </row>
    <row r="9" spans="1:3" ht="13.5" customHeight="1">
      <c r="A9" s="113"/>
      <c r="B9" s="113"/>
      <c r="C9" s="113"/>
    </row>
    <row r="10" spans="1:3" ht="13.5" customHeight="1">
      <c r="A10" s="115" t="s">
        <v>85</v>
      </c>
      <c r="B10" s="109"/>
      <c r="C10" s="109"/>
    </row>
    <row r="11" spans="1:3" ht="13.5" customHeight="1">
      <c r="A11" s="12"/>
      <c r="B11" s="2"/>
      <c r="C11" s="2"/>
    </row>
    <row r="12" spans="1:3" ht="13.5" customHeight="1">
      <c r="A12" s="549" t="s">
        <v>1109</v>
      </c>
      <c r="B12" s="456"/>
      <c r="C12" s="453"/>
    </row>
    <row r="13" spans="1:3" ht="13.5" customHeight="1">
      <c r="A13" s="465"/>
      <c r="B13" s="456"/>
      <c r="C13" s="453"/>
    </row>
    <row r="14" spans="1:3" ht="13.5" customHeight="1">
      <c r="A14" s="30"/>
      <c r="B14" s="30"/>
      <c r="C14" s="30"/>
    </row>
    <row r="15" spans="1:3" ht="13.5" customHeight="1">
      <c r="A15" s="450" t="s">
        <v>1110</v>
      </c>
      <c r="B15" s="451"/>
      <c r="C15" s="451"/>
    </row>
    <row r="16" spans="1:3" ht="13.5" customHeight="1">
      <c r="A16" s="11"/>
      <c r="B16" s="11"/>
      <c r="C16" s="11"/>
    </row>
    <row r="17" spans="1:3" ht="13.5" customHeight="1">
      <c r="A17" s="530" t="s">
        <v>1107</v>
      </c>
      <c r="B17" s="451"/>
      <c r="C17" s="451"/>
    </row>
    <row r="18" spans="1:3" ht="13.5" customHeight="1">
      <c r="A18" s="12"/>
      <c r="B18" s="2"/>
      <c r="C18" s="2"/>
    </row>
    <row r="19" spans="1:3" ht="13.5" customHeight="1">
      <c r="A19" s="16" t="s">
        <v>1111</v>
      </c>
      <c r="B19" s="16" t="s">
        <v>90</v>
      </c>
      <c r="C19" s="16" t="s">
        <v>102</v>
      </c>
    </row>
    <row r="20" spans="1:3" ht="13.5" customHeight="1">
      <c r="A20" s="379" t="s">
        <v>1112</v>
      </c>
      <c r="B20" s="380">
        <v>356172454</v>
      </c>
      <c r="C20" s="381"/>
    </row>
    <row r="21" spans="1:3" ht="13.5" customHeight="1">
      <c r="A21" s="113"/>
      <c r="B21" s="106"/>
      <c r="C21" s="231"/>
    </row>
    <row r="22" spans="1:3" ht="13.5" customHeight="1">
      <c r="A22" s="115" t="s">
        <v>85</v>
      </c>
      <c r="B22" s="271">
        <f>SUM(B20:B21)</f>
        <v>356172454</v>
      </c>
      <c r="C22" s="220"/>
    </row>
    <row r="23" spans="1:3" ht="13.5" customHeight="1">
      <c r="A23" s="2"/>
      <c r="B23" s="2"/>
      <c r="C23" s="2"/>
    </row>
    <row r="24" spans="1:3" ht="13.5" customHeight="1">
      <c r="A24" s="549" t="s">
        <v>1113</v>
      </c>
      <c r="B24" s="456"/>
      <c r="C24" s="453"/>
    </row>
    <row r="25" spans="1:3" ht="78.75" customHeight="1">
      <c r="A25" s="465" t="s">
        <v>1114</v>
      </c>
      <c r="B25" s="456"/>
      <c r="C25" s="453"/>
    </row>
    <row r="26" spans="1:3" ht="13.5" customHeight="1">
      <c r="A26" s="12"/>
      <c r="B26" s="2"/>
      <c r="C26" s="2"/>
    </row>
    <row r="27" spans="1:3" ht="13.5" customHeight="1">
      <c r="A27" s="5" t="s">
        <v>71</v>
      </c>
      <c r="B27" s="142"/>
      <c r="C27" s="2"/>
    </row>
    <row r="28" spans="1:3" ht="13.5" customHeight="1">
      <c r="A28" s="5"/>
      <c r="B28" s="142"/>
      <c r="C28" s="2"/>
    </row>
    <row r="29" spans="1:3" ht="14.25" customHeight="1">
      <c r="A29" s="465" t="s">
        <v>72</v>
      </c>
      <c r="B29" s="453"/>
      <c r="C29" s="125"/>
    </row>
  </sheetData>
  <mergeCells count="10">
    <mergeCell ref="A24:C24"/>
    <mergeCell ref="A25:C25"/>
    <mergeCell ref="A29:B29"/>
    <mergeCell ref="A1:B1"/>
    <mergeCell ref="A3:C3"/>
    <mergeCell ref="A5:C5"/>
    <mergeCell ref="A12:C12"/>
    <mergeCell ref="A13:C13"/>
    <mergeCell ref="A15:C15"/>
    <mergeCell ref="A17:C17"/>
  </mergeCells>
  <pageMargins left="0.25" right="0.25" top="0.75" bottom="0.75" header="0" footer="0"/>
  <pageSetup paperSize="9" fitToHeight="0"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showGridLines="0" workbookViewId="0">
      <selection activeCell="E20" sqref="E20"/>
    </sheetView>
  </sheetViews>
  <sheetFormatPr baseColWidth="10" defaultColWidth="14.42578125" defaultRowHeight="15" customHeight="1"/>
  <cols>
    <col min="1" max="1" width="45.5703125" customWidth="1"/>
    <col min="2" max="3" width="26.42578125" customWidth="1"/>
  </cols>
  <sheetData>
    <row r="1" spans="1:3" ht="13.5" customHeight="1">
      <c r="A1" s="450" t="s">
        <v>1115</v>
      </c>
      <c r="B1" s="451"/>
      <c r="C1" s="5"/>
    </row>
    <row r="2" spans="1:3" ht="13.5" customHeight="1">
      <c r="A2" s="5"/>
      <c r="B2" s="5"/>
      <c r="C2" s="5"/>
    </row>
    <row r="3" spans="1:3" ht="13.5" customHeight="1">
      <c r="A3" s="5" t="s">
        <v>1116</v>
      </c>
      <c r="B3" s="5"/>
      <c r="C3" s="5"/>
    </row>
    <row r="4" spans="1:3" ht="13.5" customHeight="1">
      <c r="A4" s="11"/>
      <c r="B4" s="2"/>
      <c r="C4" s="2"/>
    </row>
    <row r="5" spans="1:3" ht="13.5" customHeight="1">
      <c r="A5" s="16" t="s">
        <v>1117</v>
      </c>
      <c r="B5" s="16" t="s">
        <v>90</v>
      </c>
      <c r="C5" s="16" t="s">
        <v>102</v>
      </c>
    </row>
    <row r="6" spans="1:3" ht="13.5" customHeight="1">
      <c r="A6" s="101" t="s">
        <v>1118</v>
      </c>
      <c r="B6" s="108"/>
      <c r="C6" s="108"/>
    </row>
    <row r="7" spans="1:3" ht="13.5" customHeight="1">
      <c r="A7" s="131" t="s">
        <v>1119</v>
      </c>
      <c r="B7" s="108"/>
      <c r="C7" s="108"/>
    </row>
    <row r="8" spans="1:3" ht="13.5" customHeight="1">
      <c r="A8" s="131" t="s">
        <v>1120</v>
      </c>
      <c r="B8" s="108"/>
      <c r="C8" s="108"/>
    </row>
    <row r="9" spans="1:3" ht="13.5" customHeight="1">
      <c r="A9" s="131" t="s">
        <v>1121</v>
      </c>
      <c r="B9" s="108"/>
      <c r="C9" s="108"/>
    </row>
    <row r="10" spans="1:3" ht="13.5" customHeight="1">
      <c r="A10" s="338" t="s">
        <v>1122</v>
      </c>
      <c r="B10" s="285"/>
      <c r="C10" s="285"/>
    </row>
    <row r="11" spans="1:3" ht="13.5" customHeight="1">
      <c r="A11" s="115" t="s">
        <v>85</v>
      </c>
      <c r="B11" s="109"/>
      <c r="C11" s="109"/>
    </row>
    <row r="12" spans="1:3" ht="13.5" customHeight="1">
      <c r="A12" s="114"/>
      <c r="B12" s="30"/>
      <c r="C12" s="30"/>
    </row>
    <row r="13" spans="1:3" ht="22.5" customHeight="1">
      <c r="A13" s="516" t="s">
        <v>1123</v>
      </c>
      <c r="B13" s="456"/>
      <c r="C13" s="453"/>
    </row>
    <row r="14" spans="1:3" ht="13.5" customHeight="1">
      <c r="A14" s="114"/>
      <c r="B14" s="30"/>
      <c r="C14" s="30"/>
    </row>
    <row r="15" spans="1:3" ht="13.5" customHeight="1">
      <c r="A15" s="5" t="s">
        <v>289</v>
      </c>
      <c r="B15" s="2"/>
      <c r="C15" s="2"/>
    </row>
    <row r="16" spans="1:3" ht="13.5" customHeight="1">
      <c r="A16" s="5"/>
      <c r="B16" s="2"/>
      <c r="C16" s="2"/>
    </row>
    <row r="17" spans="1:3" ht="14.25" customHeight="1">
      <c r="A17" s="465" t="s">
        <v>72</v>
      </c>
      <c r="B17" s="456"/>
      <c r="C17" s="453"/>
    </row>
  </sheetData>
  <mergeCells count="3">
    <mergeCell ref="A1:B1"/>
    <mergeCell ref="A13:C13"/>
    <mergeCell ref="A17:C17"/>
  </mergeCells>
  <pageMargins left="0.25" right="0.25" top="0.75" bottom="0.75" header="0" footer="0"/>
  <pageSetup paperSize="9" fitToHeight="0"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4"/>
  <sheetViews>
    <sheetView showGridLines="0" workbookViewId="0">
      <selection activeCell="E20" sqref="E20"/>
    </sheetView>
  </sheetViews>
  <sheetFormatPr baseColWidth="10" defaultColWidth="14.42578125" defaultRowHeight="15" customHeight="1"/>
  <cols>
    <col min="1" max="1" width="41.5703125" customWidth="1"/>
    <col min="2" max="2" width="40.28515625" customWidth="1"/>
    <col min="3" max="3" width="44.28515625" customWidth="1"/>
  </cols>
  <sheetData>
    <row r="1" spans="1:3" ht="13.5" customHeight="1">
      <c r="A1" s="450" t="s">
        <v>1124</v>
      </c>
      <c r="B1" s="451"/>
      <c r="C1" s="5"/>
    </row>
    <row r="2" spans="1:3" ht="13.5" customHeight="1">
      <c r="A2" s="12"/>
      <c r="B2" s="12"/>
      <c r="C2" s="2"/>
    </row>
    <row r="3" spans="1:3" ht="27" customHeight="1">
      <c r="A3" s="513" t="s">
        <v>1125</v>
      </c>
      <c r="B3" s="451"/>
      <c r="C3" s="451"/>
    </row>
    <row r="4" spans="1:3" ht="13.5" customHeight="1">
      <c r="A4" s="12"/>
      <c r="B4" s="12"/>
      <c r="C4" s="2"/>
    </row>
    <row r="5" spans="1:3" ht="13.5" customHeight="1">
      <c r="A5" s="16" t="s">
        <v>311</v>
      </c>
      <c r="B5" s="16" t="s">
        <v>90</v>
      </c>
      <c r="C5" s="16" t="s">
        <v>102</v>
      </c>
    </row>
    <row r="6" spans="1:3" ht="13.5" customHeight="1">
      <c r="A6" s="382" t="s">
        <v>1126</v>
      </c>
      <c r="B6" s="230"/>
      <c r="C6" s="230"/>
    </row>
    <row r="7" spans="1:3" ht="13.5" customHeight="1">
      <c r="A7" s="383" t="s">
        <v>1127</v>
      </c>
      <c r="B7" s="199"/>
      <c r="C7" s="199"/>
    </row>
    <row r="8" spans="1:3" ht="13.5" customHeight="1">
      <c r="A8" s="383" t="s">
        <v>1128</v>
      </c>
      <c r="B8" s="199"/>
      <c r="C8" s="199"/>
    </row>
    <row r="9" spans="1:3" ht="13.5" customHeight="1">
      <c r="A9" s="100"/>
      <c r="B9" s="199"/>
      <c r="C9" s="199"/>
    </row>
    <row r="10" spans="1:3" ht="13.5" customHeight="1">
      <c r="A10" s="382" t="s">
        <v>1129</v>
      </c>
      <c r="B10" s="230"/>
      <c r="C10" s="230"/>
    </row>
    <row r="11" spans="1:3" ht="13.5" customHeight="1">
      <c r="A11" s="383" t="s">
        <v>1127</v>
      </c>
      <c r="B11" s="199"/>
      <c r="C11" s="199"/>
    </row>
    <row r="12" spans="1:3" ht="13.5" customHeight="1">
      <c r="A12" s="383" t="s">
        <v>1128</v>
      </c>
      <c r="B12" s="199"/>
      <c r="C12" s="199"/>
    </row>
    <row r="13" spans="1:3" ht="13.5" customHeight="1">
      <c r="A13" s="100"/>
      <c r="B13" s="199"/>
      <c r="C13" s="199"/>
    </row>
    <row r="14" spans="1:3" ht="13.5" customHeight="1">
      <c r="A14" s="382" t="s">
        <v>1130</v>
      </c>
      <c r="B14" s="384">
        <f t="shared" ref="B14:C14" si="0">B15</f>
        <v>52628563</v>
      </c>
      <c r="C14" s="384">
        <f t="shared" si="0"/>
        <v>75407196</v>
      </c>
    </row>
    <row r="15" spans="1:3" ht="13.5" customHeight="1">
      <c r="A15" s="253" t="s">
        <v>1131</v>
      </c>
      <c r="B15" s="200">
        <v>52628563</v>
      </c>
      <c r="C15" s="200">
        <v>75407196</v>
      </c>
    </row>
    <row r="16" spans="1:3" ht="13.5" customHeight="1">
      <c r="A16" s="385" t="s">
        <v>1128</v>
      </c>
      <c r="B16" s="199"/>
      <c r="C16" s="199"/>
    </row>
    <row r="17" spans="1:3" ht="13.5" customHeight="1">
      <c r="A17" s="12"/>
      <c r="B17" s="12"/>
      <c r="C17" s="2"/>
    </row>
    <row r="18" spans="1:3" ht="13.5" customHeight="1">
      <c r="A18" s="5" t="s">
        <v>1132</v>
      </c>
      <c r="B18" s="5"/>
      <c r="C18" s="41"/>
    </row>
    <row r="19" spans="1:3" ht="13.5" customHeight="1">
      <c r="A19" s="5"/>
      <c r="B19" s="5"/>
      <c r="C19" s="5"/>
    </row>
    <row r="20" spans="1:3" ht="20.25" customHeight="1">
      <c r="A20" s="550" t="s">
        <v>1133</v>
      </c>
      <c r="B20" s="451"/>
      <c r="C20" s="451"/>
    </row>
    <row r="21" spans="1:3" ht="13.5" customHeight="1">
      <c r="A21" s="12"/>
      <c r="B21" s="12"/>
      <c r="C21" s="2"/>
    </row>
    <row r="22" spans="1:3" ht="13.5" customHeight="1">
      <c r="A22" s="488" t="s">
        <v>1134</v>
      </c>
      <c r="B22" s="453"/>
      <c r="C22" s="2"/>
    </row>
    <row r="23" spans="1:3" ht="13.5" customHeight="1">
      <c r="A23" s="465"/>
      <c r="B23" s="453"/>
      <c r="C23" s="2"/>
    </row>
    <row r="24" spans="1:3" ht="13.5" customHeight="1">
      <c r="A24" s="12"/>
      <c r="B24" s="12"/>
      <c r="C24" s="2"/>
    </row>
    <row r="25" spans="1:3" ht="13.5" customHeight="1">
      <c r="A25" s="5" t="s">
        <v>1135</v>
      </c>
      <c r="B25" s="5"/>
      <c r="C25" s="2"/>
    </row>
    <row r="26" spans="1:3" ht="13.5" customHeight="1">
      <c r="A26" s="5"/>
      <c r="B26" s="5"/>
      <c r="C26" s="2"/>
    </row>
    <row r="27" spans="1:3" ht="13.5" customHeight="1">
      <c r="A27" s="5" t="s">
        <v>1136</v>
      </c>
      <c r="B27" s="5"/>
      <c r="C27" s="2"/>
    </row>
    <row r="28" spans="1:3" ht="13.5" customHeight="1">
      <c r="A28" s="12"/>
      <c r="B28" s="12"/>
      <c r="C28" s="2"/>
    </row>
    <row r="29" spans="1:3" ht="13.5" customHeight="1">
      <c r="A29" s="488" t="s">
        <v>1137</v>
      </c>
      <c r="B29" s="453"/>
      <c r="C29" s="2"/>
    </row>
    <row r="30" spans="1:3" ht="13.5" customHeight="1">
      <c r="A30" s="465"/>
      <c r="B30" s="453"/>
      <c r="C30" s="2"/>
    </row>
    <row r="31" spans="1:3" ht="13.5" customHeight="1">
      <c r="A31" s="12"/>
      <c r="B31" s="12"/>
      <c r="C31" s="2"/>
    </row>
    <row r="32" spans="1:3" ht="13.5" customHeight="1">
      <c r="A32" s="5" t="s">
        <v>545</v>
      </c>
      <c r="B32" s="2"/>
      <c r="C32" s="2"/>
    </row>
    <row r="33" spans="1:3" ht="13.5" customHeight="1">
      <c r="A33" s="5"/>
      <c r="B33" s="2"/>
      <c r="C33" s="2"/>
    </row>
    <row r="34" spans="1:3">
      <c r="A34" s="465" t="s">
        <v>1138</v>
      </c>
      <c r="B34" s="456"/>
      <c r="C34" s="453"/>
    </row>
  </sheetData>
  <mergeCells count="8">
    <mergeCell ref="A29:B29"/>
    <mergeCell ref="A30:B30"/>
    <mergeCell ref="A34:C34"/>
    <mergeCell ref="A1:B1"/>
    <mergeCell ref="A3:C3"/>
    <mergeCell ref="A20:C20"/>
    <mergeCell ref="A22:B22"/>
    <mergeCell ref="A23:B23"/>
  </mergeCells>
  <pageMargins left="0.25" right="0.25" top="0.75" bottom="0.75"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3"/>
  <sheetViews>
    <sheetView showGridLines="0" workbookViewId="0">
      <selection activeCell="E20" sqref="E20"/>
    </sheetView>
  </sheetViews>
  <sheetFormatPr baseColWidth="10" defaultColWidth="14.42578125" defaultRowHeight="15" customHeight="1"/>
  <cols>
    <col min="1" max="1" width="41.85546875" customWidth="1"/>
    <col min="2" max="2" width="21.7109375" customWidth="1"/>
  </cols>
  <sheetData>
    <row r="1" spans="1:2" ht="13.5" customHeight="1">
      <c r="A1" s="450" t="s">
        <v>66</v>
      </c>
      <c r="B1" s="451"/>
    </row>
    <row r="2" spans="1:2" ht="13.5" customHeight="1">
      <c r="A2" s="12"/>
      <c r="B2" s="2"/>
    </row>
    <row r="3" spans="1:2" ht="13.5" customHeight="1">
      <c r="A3" s="5" t="s">
        <v>67</v>
      </c>
      <c r="B3" s="2"/>
    </row>
    <row r="4" spans="1:2" ht="13.5" customHeight="1">
      <c r="A4" s="5"/>
      <c r="B4" s="2"/>
    </row>
    <row r="5" spans="1:2" ht="13.5" customHeight="1">
      <c r="A5" s="13" t="s">
        <v>68</v>
      </c>
      <c r="B5" s="2"/>
    </row>
    <row r="6" spans="1:2" ht="13.5" customHeight="1">
      <c r="A6" s="2"/>
      <c r="B6" s="2"/>
    </row>
    <row r="7" spans="1:2" ht="13.5" customHeight="1">
      <c r="A7" s="5" t="s">
        <v>69</v>
      </c>
      <c r="B7" s="2"/>
    </row>
    <row r="8" spans="1:2" ht="13.5" customHeight="1">
      <c r="A8" s="5"/>
      <c r="B8" s="2"/>
    </row>
    <row r="9" spans="1:2" ht="13.5" customHeight="1">
      <c r="A9" s="13" t="s">
        <v>70</v>
      </c>
      <c r="B9" s="2"/>
    </row>
    <row r="10" spans="1:2" ht="13.5" customHeight="1">
      <c r="A10" s="8"/>
      <c r="B10" s="2"/>
    </row>
    <row r="11" spans="1:2" ht="13.5" customHeight="1">
      <c r="A11" s="5" t="s">
        <v>71</v>
      </c>
      <c r="B11" s="2"/>
    </row>
    <row r="12" spans="1:2" ht="13.5" customHeight="1">
      <c r="A12" s="5"/>
      <c r="B12" s="2"/>
    </row>
    <row r="13" spans="1:2" ht="13.5" customHeight="1">
      <c r="A13" s="14" t="s">
        <v>72</v>
      </c>
      <c r="B13" s="2"/>
    </row>
  </sheetData>
  <mergeCells count="1">
    <mergeCell ref="A1:B1"/>
  </mergeCells>
  <pageMargins left="0.25" right="0.25" top="0.75" bottom="0.75" header="0" footer="0"/>
  <pageSetup paperSize="9" fitToHeight="0" orientation="landscape"/>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2"/>
  <sheetViews>
    <sheetView showGridLines="0" workbookViewId="0">
      <selection activeCell="E20" sqref="E20"/>
    </sheetView>
  </sheetViews>
  <sheetFormatPr baseColWidth="10" defaultColWidth="14.42578125" defaultRowHeight="15" customHeight="1"/>
  <cols>
    <col min="1" max="1" width="35.5703125" customWidth="1"/>
    <col min="2" max="2" width="20.140625" customWidth="1"/>
    <col min="3" max="3" width="18.42578125" customWidth="1"/>
    <col min="4" max="4" width="14" customWidth="1"/>
  </cols>
  <sheetData>
    <row r="1" spans="1:4" ht="13.5" customHeight="1">
      <c r="A1" s="450" t="s">
        <v>1139</v>
      </c>
      <c r="B1" s="451"/>
      <c r="C1" s="451"/>
      <c r="D1" s="451"/>
    </row>
    <row r="2" spans="1:4" ht="13.5" customHeight="1">
      <c r="A2" s="11"/>
      <c r="B2" s="2"/>
      <c r="C2" s="2"/>
      <c r="D2" s="2"/>
    </row>
    <row r="3" spans="1:4" ht="13.5" customHeight="1">
      <c r="A3" s="5" t="s">
        <v>1140</v>
      </c>
      <c r="B3" s="2"/>
      <c r="C3" s="2"/>
      <c r="D3" s="2"/>
    </row>
    <row r="4" spans="1:4" ht="13.5" customHeight="1">
      <c r="A4" s="11"/>
      <c r="B4" s="2"/>
      <c r="C4" s="2"/>
      <c r="D4" s="2"/>
    </row>
    <row r="5" spans="1:4" ht="13.5" customHeight="1">
      <c r="A5" s="16" t="s">
        <v>311</v>
      </c>
      <c r="B5" s="16" t="s">
        <v>90</v>
      </c>
      <c r="C5" s="16" t="s">
        <v>102</v>
      </c>
      <c r="D5" s="2"/>
    </row>
    <row r="6" spans="1:4" ht="13.5" customHeight="1">
      <c r="A6" s="112" t="s">
        <v>1141</v>
      </c>
      <c r="B6" s="113"/>
      <c r="C6" s="113"/>
      <c r="D6" s="2"/>
    </row>
    <row r="7" spans="1:4" ht="13.5" customHeight="1">
      <c r="A7" s="115" t="s">
        <v>85</v>
      </c>
      <c r="B7" s="109"/>
      <c r="C7" s="109"/>
      <c r="D7" s="2"/>
    </row>
    <row r="8" spans="1:4" ht="48" customHeight="1">
      <c r="A8" s="551" t="s">
        <v>1142</v>
      </c>
      <c r="B8" s="479"/>
      <c r="C8" s="479"/>
      <c r="D8" s="386"/>
    </row>
    <row r="9" spans="1:4" ht="13.5" customHeight="1">
      <c r="A9" s="2"/>
      <c r="B9" s="2"/>
      <c r="C9" s="2"/>
      <c r="D9" s="2"/>
    </row>
    <row r="10" spans="1:4" ht="13.5" customHeight="1">
      <c r="A10" s="5" t="s">
        <v>289</v>
      </c>
      <c r="B10" s="2"/>
      <c r="C10" s="2"/>
      <c r="D10" s="2"/>
    </row>
    <row r="11" spans="1:4" ht="13.5" customHeight="1">
      <c r="A11" s="5"/>
      <c r="B11" s="2"/>
      <c r="C11" s="2"/>
      <c r="D11" s="2"/>
    </row>
    <row r="12" spans="1:4" ht="14.25" customHeight="1">
      <c r="A12" s="465" t="s">
        <v>72</v>
      </c>
      <c r="B12" s="456"/>
      <c r="C12" s="453"/>
      <c r="D12" s="2"/>
    </row>
  </sheetData>
  <mergeCells count="3">
    <mergeCell ref="A1:D1"/>
    <mergeCell ref="A8:C8"/>
    <mergeCell ref="A12:C12"/>
  </mergeCells>
  <pageMargins left="0.25" right="0.25" top="0.75" bottom="0.75" header="0" footer="0"/>
  <pageSetup paperSize="9" fitToHeight="0"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0"/>
  <sheetViews>
    <sheetView showGridLines="0" workbookViewId="0">
      <selection activeCell="E20" sqref="E20"/>
    </sheetView>
  </sheetViews>
  <sheetFormatPr baseColWidth="10" defaultColWidth="14.42578125" defaultRowHeight="15" customHeight="1"/>
  <cols>
    <col min="1" max="2" width="16.140625" customWidth="1"/>
    <col min="3" max="3" width="23.5703125" customWidth="1"/>
    <col min="4" max="4" width="22.42578125" customWidth="1"/>
    <col min="5" max="5" width="20.5703125" customWidth="1"/>
  </cols>
  <sheetData>
    <row r="1" spans="1:5" ht="13.5" customHeight="1">
      <c r="A1" s="450" t="s">
        <v>1143</v>
      </c>
      <c r="B1" s="451"/>
      <c r="C1" s="5"/>
      <c r="D1" s="5"/>
      <c r="E1" s="5"/>
    </row>
    <row r="2" spans="1:5" ht="13.5" customHeight="1">
      <c r="A2" s="12"/>
      <c r="B2" s="12"/>
      <c r="C2" s="2"/>
      <c r="D2" s="2"/>
      <c r="E2" s="2"/>
    </row>
    <row r="3" spans="1:5" ht="13.5" customHeight="1">
      <c r="A3" s="552" t="s">
        <v>1144</v>
      </c>
      <c r="B3" s="451"/>
      <c r="C3" s="451"/>
      <c r="D3" s="451"/>
      <c r="E3" s="451"/>
    </row>
    <row r="4" spans="1:5" ht="13.5" customHeight="1">
      <c r="A4" s="451"/>
      <c r="B4" s="451"/>
      <c r="C4" s="451"/>
      <c r="D4" s="451"/>
      <c r="E4" s="451"/>
    </row>
    <row r="5" spans="1:5" ht="13.5" customHeight="1">
      <c r="A5" s="16" t="s">
        <v>1145</v>
      </c>
      <c r="B5" s="16" t="s">
        <v>1146</v>
      </c>
      <c r="C5" s="16" t="s">
        <v>1147</v>
      </c>
      <c r="D5" s="16" t="s">
        <v>1148</v>
      </c>
      <c r="E5" s="16" t="s">
        <v>1149</v>
      </c>
    </row>
    <row r="6" spans="1:5" ht="13.5" customHeight="1">
      <c r="A6" s="151">
        <v>387</v>
      </c>
      <c r="B6" s="387">
        <v>1140302</v>
      </c>
      <c r="C6" s="387" t="s">
        <v>1150</v>
      </c>
      <c r="D6" s="307" t="s">
        <v>1151</v>
      </c>
      <c r="E6" s="388">
        <v>628704</v>
      </c>
    </row>
    <row r="7" spans="1:5" ht="13.5" customHeight="1">
      <c r="A7" s="162">
        <v>387</v>
      </c>
      <c r="B7" s="307">
        <v>31102</v>
      </c>
      <c r="C7" s="307" t="s">
        <v>1152</v>
      </c>
      <c r="D7" s="307" t="s">
        <v>1151</v>
      </c>
      <c r="E7" s="388">
        <v>-628704</v>
      </c>
    </row>
    <row r="8" spans="1:5" ht="13.5" customHeight="1">
      <c r="A8" s="162">
        <v>163</v>
      </c>
      <c r="B8" s="307">
        <v>12103</v>
      </c>
      <c r="C8" s="307" t="s">
        <v>1153</v>
      </c>
      <c r="D8" s="307" t="s">
        <v>1154</v>
      </c>
      <c r="E8" s="388">
        <v>-587083</v>
      </c>
    </row>
    <row r="9" spans="1:5" ht="13.5" customHeight="1">
      <c r="A9" s="162">
        <v>163</v>
      </c>
      <c r="B9" s="307">
        <v>1310499</v>
      </c>
      <c r="C9" s="307" t="s">
        <v>1155</v>
      </c>
      <c r="D9" s="307" t="s">
        <v>1156</v>
      </c>
      <c r="E9" s="388">
        <v>-88000</v>
      </c>
    </row>
    <row r="10" spans="1:5" ht="13.5" customHeight="1">
      <c r="A10" s="162">
        <v>163</v>
      </c>
      <c r="B10" s="307">
        <v>31102</v>
      </c>
      <c r="C10" s="307" t="s">
        <v>1152</v>
      </c>
      <c r="D10" s="307" t="s">
        <v>1157</v>
      </c>
      <c r="E10" s="388">
        <v>675083</v>
      </c>
    </row>
    <row r="11" spans="1:5" ht="13.5" customHeight="1">
      <c r="A11" s="487" t="s">
        <v>85</v>
      </c>
      <c r="B11" s="453"/>
      <c r="C11" s="26"/>
      <c r="D11" s="26"/>
      <c r="E11" s="389">
        <f>SUM(E6:E10)</f>
        <v>0</v>
      </c>
    </row>
    <row r="12" spans="1:5" ht="13.5" customHeight="1">
      <c r="A12" s="12"/>
      <c r="B12" s="12"/>
      <c r="C12" s="2"/>
      <c r="D12" s="2"/>
      <c r="E12" s="2"/>
    </row>
    <row r="13" spans="1:5" ht="86.25" customHeight="1">
      <c r="A13" s="504" t="s">
        <v>1158</v>
      </c>
      <c r="B13" s="451"/>
      <c r="C13" s="451"/>
      <c r="D13" s="451"/>
      <c r="E13" s="451"/>
    </row>
    <row r="14" spans="1:5" ht="13.5" customHeight="1">
      <c r="A14" s="12"/>
      <c r="B14" s="12"/>
      <c r="C14" s="2"/>
      <c r="D14" s="2"/>
      <c r="E14" s="2"/>
    </row>
    <row r="15" spans="1:5" ht="13.5" customHeight="1">
      <c r="A15" s="488" t="s">
        <v>1159</v>
      </c>
      <c r="B15" s="456"/>
      <c r="C15" s="453"/>
      <c r="D15" s="2"/>
      <c r="E15" s="2"/>
    </row>
    <row r="16" spans="1:5">
      <c r="A16" s="465" t="s">
        <v>1160</v>
      </c>
      <c r="B16" s="456"/>
      <c r="C16" s="456"/>
      <c r="D16" s="456"/>
      <c r="E16" s="453"/>
    </row>
    <row r="17" spans="1:5" ht="13.5" customHeight="1">
      <c r="A17" s="11"/>
      <c r="B17" s="11"/>
      <c r="C17" s="2"/>
      <c r="D17" s="2"/>
      <c r="E17" s="2"/>
    </row>
    <row r="18" spans="1:5" ht="13.5" customHeight="1">
      <c r="A18" s="5" t="s">
        <v>289</v>
      </c>
      <c r="B18" s="2"/>
      <c r="C18" s="2"/>
      <c r="D18" s="2"/>
      <c r="E18" s="2"/>
    </row>
    <row r="19" spans="1:5" ht="14.25" customHeight="1">
      <c r="A19" s="125"/>
      <c r="B19" s="322"/>
      <c r="C19" s="322"/>
      <c r="D19" s="322"/>
      <c r="E19" s="2"/>
    </row>
    <row r="20" spans="1:5" ht="13.5" customHeight="1">
      <c r="A20" s="465" t="s">
        <v>72</v>
      </c>
      <c r="B20" s="456"/>
      <c r="C20" s="453"/>
      <c r="D20" s="322"/>
      <c r="E20" s="2"/>
    </row>
  </sheetData>
  <mergeCells count="7">
    <mergeCell ref="A16:E16"/>
    <mergeCell ref="A20:C20"/>
    <mergeCell ref="A1:B1"/>
    <mergeCell ref="A3:E4"/>
    <mergeCell ref="A11:B11"/>
    <mergeCell ref="A13:E13"/>
    <mergeCell ref="A15:C15"/>
  </mergeCells>
  <pageMargins left="0.25" right="0.25" top="0.75" bottom="0.75" header="0" footer="0"/>
  <pageSetup paperSize="9" fitToHeight="0"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
  <sheetViews>
    <sheetView showGridLines="0" workbookViewId="0">
      <selection activeCell="E20" sqref="E20"/>
    </sheetView>
  </sheetViews>
  <sheetFormatPr baseColWidth="10" defaultColWidth="14.42578125" defaultRowHeight="15" customHeight="1"/>
  <cols>
    <col min="1" max="1" width="39.5703125" customWidth="1"/>
    <col min="2" max="2" width="11.42578125" customWidth="1"/>
  </cols>
  <sheetData>
    <row r="1" spans="1:2" ht="13.5" customHeight="1">
      <c r="A1" s="538" t="s">
        <v>1161</v>
      </c>
      <c r="B1" s="451"/>
    </row>
    <row r="2" spans="1:2" ht="13.5" customHeight="1">
      <c r="A2" s="2"/>
      <c r="B2" s="2"/>
    </row>
    <row r="3" spans="1:2" ht="13.5" customHeight="1">
      <c r="A3" s="2" t="s">
        <v>1162</v>
      </c>
      <c r="B3" s="2"/>
    </row>
  </sheetData>
  <mergeCells count="1">
    <mergeCell ref="A1:B1"/>
  </mergeCells>
  <pageMargins left="0.25" right="0.25" top="0.75" bottom="0.75" header="0" footer="0"/>
  <pageSetup paperSize="9" fitToHeight="0"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showGridLines="0" workbookViewId="0">
      <selection activeCell="E20" sqref="E20"/>
    </sheetView>
  </sheetViews>
  <sheetFormatPr baseColWidth="10" defaultColWidth="14.42578125" defaultRowHeight="15" customHeight="1"/>
  <cols>
    <col min="1" max="1" width="24.42578125" customWidth="1"/>
    <col min="2" max="2" width="16.42578125" customWidth="1"/>
    <col min="3" max="3" width="19.85546875" customWidth="1"/>
    <col min="4" max="4" width="18.5703125" customWidth="1"/>
    <col min="5" max="8" width="11.42578125" customWidth="1"/>
    <col min="9" max="9" width="12.42578125" customWidth="1"/>
  </cols>
  <sheetData>
    <row r="1" spans="1:9" ht="13.5" customHeight="1">
      <c r="A1" s="450" t="s">
        <v>1163</v>
      </c>
      <c r="B1" s="451"/>
      <c r="C1" s="451"/>
      <c r="D1" s="451"/>
      <c r="E1" s="5"/>
      <c r="F1" s="5"/>
      <c r="G1" s="2"/>
      <c r="H1" s="2"/>
      <c r="I1" s="2"/>
    </row>
    <row r="2" spans="1:9" ht="13.5" customHeight="1">
      <c r="A2" s="11"/>
      <c r="B2" s="11"/>
      <c r="C2" s="11"/>
      <c r="D2" s="11"/>
      <c r="E2" s="11"/>
      <c r="F2" s="11"/>
      <c r="G2" s="11"/>
      <c r="H2" s="2"/>
      <c r="I2" s="2"/>
    </row>
    <row r="3" spans="1:9" ht="13.5" customHeight="1">
      <c r="A3" s="5" t="s">
        <v>1164</v>
      </c>
      <c r="B3" s="2"/>
      <c r="C3" s="2"/>
      <c r="D3" s="2"/>
      <c r="E3" s="2"/>
      <c r="F3" s="2"/>
      <c r="G3" s="2"/>
      <c r="H3" s="2"/>
      <c r="I3" s="2"/>
    </row>
    <row r="4" spans="1:9" ht="13.5" customHeight="1">
      <c r="A4" s="5"/>
      <c r="B4" s="2"/>
      <c r="C4" s="2"/>
      <c r="D4" s="2"/>
      <c r="E4" s="2"/>
      <c r="F4" s="2"/>
      <c r="G4" s="2"/>
      <c r="H4" s="2"/>
      <c r="I4" s="2"/>
    </row>
    <row r="5" spans="1:9" ht="13.5" customHeight="1">
      <c r="A5" s="16" t="s">
        <v>1165</v>
      </c>
      <c r="B5" s="390" t="s">
        <v>1166</v>
      </c>
      <c r="C5" s="16" t="s">
        <v>1167</v>
      </c>
      <c r="D5" s="16" t="s">
        <v>1168</v>
      </c>
      <c r="E5" s="2"/>
      <c r="F5" s="2"/>
      <c r="G5" s="2"/>
      <c r="H5" s="2"/>
      <c r="I5" s="2"/>
    </row>
    <row r="6" spans="1:9" ht="13.5" customHeight="1">
      <c r="A6" s="108"/>
      <c r="B6" s="108"/>
      <c r="C6" s="108"/>
      <c r="D6" s="108"/>
      <c r="E6" s="12"/>
      <c r="F6" s="12"/>
      <c r="G6" s="12"/>
      <c r="H6" s="2"/>
      <c r="I6" s="2"/>
    </row>
    <row r="7" spans="1:9" ht="13.5" customHeight="1">
      <c r="A7" s="108"/>
      <c r="B7" s="108"/>
      <c r="C7" s="108"/>
      <c r="D7" s="108"/>
      <c r="E7" s="12"/>
      <c r="F7" s="12"/>
      <c r="G7" s="12"/>
      <c r="H7" s="2"/>
      <c r="I7" s="2"/>
    </row>
    <row r="8" spans="1:9" ht="13.5" customHeight="1">
      <c r="A8" s="12"/>
      <c r="B8" s="12"/>
      <c r="C8" s="12"/>
      <c r="D8" s="12"/>
      <c r="E8" s="12"/>
      <c r="F8" s="12"/>
      <c r="G8" s="2"/>
      <c r="H8" s="2"/>
      <c r="I8" s="2"/>
    </row>
    <row r="9" spans="1:9" ht="13.5" customHeight="1">
      <c r="A9" s="5" t="s">
        <v>1169</v>
      </c>
      <c r="B9" s="2"/>
      <c r="C9" s="2"/>
      <c r="D9" s="2"/>
      <c r="E9" s="2"/>
      <c r="F9" s="2"/>
      <c r="G9" s="2"/>
      <c r="H9" s="2"/>
      <c r="I9" s="2"/>
    </row>
    <row r="10" spans="1:9" ht="13.5" customHeight="1">
      <c r="A10" s="5"/>
      <c r="B10" s="2"/>
      <c r="C10" s="2"/>
      <c r="D10" s="2"/>
      <c r="E10" s="2"/>
      <c r="F10" s="2"/>
      <c r="G10" s="2"/>
      <c r="H10" s="2"/>
      <c r="I10" s="2"/>
    </row>
    <row r="11" spans="1:9" ht="13.5" customHeight="1">
      <c r="A11" s="530" t="s">
        <v>1170</v>
      </c>
      <c r="B11" s="451"/>
      <c r="C11" s="451"/>
      <c r="D11" s="451"/>
      <c r="E11" s="451"/>
      <c r="F11" s="451"/>
      <c r="G11" s="451"/>
      <c r="H11" s="451"/>
      <c r="I11" s="451"/>
    </row>
    <row r="12" spans="1:9" ht="13.5" customHeight="1">
      <c r="A12" s="2"/>
      <c r="B12" s="2"/>
      <c r="C12" s="2"/>
      <c r="D12" s="2"/>
      <c r="E12" s="2"/>
      <c r="F12" s="2"/>
      <c r="G12" s="2"/>
      <c r="H12" s="2"/>
      <c r="I12" s="2"/>
    </row>
    <row r="13" spans="1:9" ht="13.5" customHeight="1">
      <c r="A13" s="5" t="s">
        <v>1171</v>
      </c>
      <c r="B13" s="2"/>
      <c r="C13" s="2"/>
      <c r="D13" s="2"/>
      <c r="E13" s="2"/>
      <c r="F13" s="2"/>
      <c r="G13" s="2"/>
      <c r="H13" s="2"/>
      <c r="I13" s="2"/>
    </row>
    <row r="14" spans="1:9" ht="13.5" customHeight="1">
      <c r="A14" s="2"/>
      <c r="B14" s="2"/>
      <c r="C14" s="2"/>
      <c r="D14" s="2"/>
      <c r="E14" s="2"/>
      <c r="F14" s="2"/>
      <c r="G14" s="2"/>
      <c r="H14" s="2"/>
      <c r="I14" s="2"/>
    </row>
    <row r="15" spans="1:9" ht="15" customHeight="1">
      <c r="A15" s="474" t="s">
        <v>1172</v>
      </c>
      <c r="B15" s="474" t="s">
        <v>1173</v>
      </c>
      <c r="C15" s="474" t="s">
        <v>1174</v>
      </c>
      <c r="D15" s="452" t="s">
        <v>90</v>
      </c>
      <c r="E15" s="456"/>
      <c r="F15" s="453"/>
      <c r="G15" s="452" t="s">
        <v>102</v>
      </c>
      <c r="H15" s="456"/>
      <c r="I15" s="453"/>
    </row>
    <row r="16" spans="1:9" ht="15.75" customHeight="1">
      <c r="A16" s="508"/>
      <c r="B16" s="508"/>
      <c r="C16" s="508"/>
      <c r="D16" s="452" t="s">
        <v>1175</v>
      </c>
      <c r="E16" s="456"/>
      <c r="F16" s="453"/>
      <c r="G16" s="452" t="s">
        <v>1175</v>
      </c>
      <c r="H16" s="456"/>
      <c r="I16" s="453"/>
    </row>
    <row r="17" spans="1:9" ht="13.5" customHeight="1">
      <c r="A17" s="475"/>
      <c r="B17" s="475"/>
      <c r="C17" s="475"/>
      <c r="D17" s="16" t="s">
        <v>1176</v>
      </c>
      <c r="E17" s="16" t="s">
        <v>1177</v>
      </c>
      <c r="F17" s="16" t="s">
        <v>108</v>
      </c>
      <c r="G17" s="16" t="s">
        <v>1176</v>
      </c>
      <c r="H17" s="16" t="s">
        <v>1177</v>
      </c>
      <c r="I17" s="16" t="s">
        <v>108</v>
      </c>
    </row>
    <row r="18" spans="1:9" ht="13.5" customHeight="1">
      <c r="A18" s="347"/>
      <c r="B18" s="347"/>
      <c r="C18" s="347"/>
      <c r="D18" s="100"/>
      <c r="E18" s="100"/>
      <c r="F18" s="100"/>
      <c r="G18" s="100"/>
      <c r="H18" s="100"/>
      <c r="I18" s="100"/>
    </row>
    <row r="19" spans="1:9" ht="13.5" customHeight="1">
      <c r="A19" s="111"/>
      <c r="B19" s="111"/>
      <c r="C19" s="111"/>
      <c r="D19" s="113"/>
      <c r="E19" s="113"/>
      <c r="F19" s="113"/>
      <c r="G19" s="113"/>
      <c r="H19" s="113"/>
      <c r="I19" s="113"/>
    </row>
    <row r="20" spans="1:9" ht="13.5" customHeight="1">
      <c r="A20" s="244" t="s">
        <v>85</v>
      </c>
      <c r="B20" s="244"/>
      <c r="C20" s="244"/>
      <c r="D20" s="109"/>
      <c r="E20" s="109"/>
      <c r="F20" s="109"/>
      <c r="G20" s="109"/>
      <c r="H20" s="109"/>
      <c r="I20" s="109"/>
    </row>
    <row r="21" spans="1:9" ht="13.5" customHeight="1">
      <c r="A21" s="391"/>
      <c r="B21" s="391"/>
      <c r="C21" s="391"/>
      <c r="D21" s="45"/>
      <c r="E21" s="45"/>
      <c r="F21" s="45"/>
      <c r="G21" s="45"/>
      <c r="H21" s="45"/>
      <c r="I21" s="45"/>
    </row>
    <row r="22" spans="1:9" ht="27" customHeight="1">
      <c r="A22" s="553" t="s">
        <v>1178</v>
      </c>
      <c r="B22" s="471"/>
      <c r="C22" s="464"/>
      <c r="D22" s="45"/>
      <c r="E22" s="45"/>
      <c r="F22" s="45"/>
      <c r="G22" s="45"/>
      <c r="H22" s="45"/>
      <c r="I22" s="45"/>
    </row>
    <row r="23" spans="1:9" ht="13.5" customHeight="1">
      <c r="A23" s="391"/>
      <c r="B23" s="391"/>
      <c r="C23" s="391"/>
      <c r="D23" s="45"/>
      <c r="E23" s="45"/>
      <c r="F23" s="45"/>
      <c r="G23" s="45"/>
      <c r="H23" s="45"/>
      <c r="I23" s="45"/>
    </row>
    <row r="24" spans="1:9" ht="33" customHeight="1">
      <c r="A24" s="16" t="s">
        <v>1172</v>
      </c>
      <c r="B24" s="16" t="s">
        <v>1179</v>
      </c>
      <c r="C24" s="16" t="s">
        <v>1180</v>
      </c>
      <c r="D24" s="16" t="s">
        <v>1181</v>
      </c>
      <c r="E24" s="45"/>
      <c r="F24" s="45"/>
      <c r="G24" s="45"/>
      <c r="H24" s="45"/>
      <c r="I24" s="45"/>
    </row>
    <row r="25" spans="1:9" ht="13.5" customHeight="1">
      <c r="A25" s="392"/>
      <c r="B25" s="392"/>
      <c r="C25" s="392"/>
      <c r="D25" s="196"/>
      <c r="E25" s="45"/>
      <c r="F25" s="45"/>
      <c r="G25" s="45"/>
      <c r="H25" s="45"/>
      <c r="I25" s="45"/>
    </row>
    <row r="26" spans="1:9" ht="13.5" customHeight="1">
      <c r="A26" s="392"/>
      <c r="B26" s="392"/>
      <c r="C26" s="392"/>
      <c r="D26" s="196"/>
      <c r="E26" s="45"/>
      <c r="F26" s="45"/>
      <c r="G26" s="45"/>
      <c r="H26" s="45"/>
      <c r="I26" s="45"/>
    </row>
    <row r="27" spans="1:9" ht="13.5" customHeight="1">
      <c r="A27" s="392"/>
      <c r="B27" s="392"/>
      <c r="C27" s="392"/>
      <c r="D27" s="196"/>
      <c r="E27" s="45"/>
      <c r="F27" s="45"/>
      <c r="G27" s="45"/>
      <c r="H27" s="45"/>
      <c r="I27" s="45"/>
    </row>
    <row r="28" spans="1:9" ht="13.5" customHeight="1">
      <c r="A28" s="391"/>
      <c r="B28" s="391"/>
      <c r="C28" s="391"/>
      <c r="D28" s="45"/>
      <c r="E28" s="45"/>
      <c r="F28" s="45"/>
      <c r="G28" s="45"/>
      <c r="H28" s="45"/>
      <c r="I28" s="45"/>
    </row>
    <row r="29" spans="1:9" ht="13.5" customHeight="1">
      <c r="A29" s="5" t="s">
        <v>1182</v>
      </c>
      <c r="B29" s="2"/>
      <c r="C29" s="2"/>
      <c r="D29" s="2"/>
      <c r="E29" s="2"/>
      <c r="F29" s="2"/>
      <c r="G29" s="2"/>
      <c r="H29" s="2"/>
      <c r="I29" s="2"/>
    </row>
    <row r="30" spans="1:9" ht="13.5" customHeight="1">
      <c r="A30" s="2"/>
      <c r="B30" s="2"/>
      <c r="C30" s="2"/>
      <c r="D30" s="2"/>
      <c r="E30" s="2"/>
      <c r="F30" s="2"/>
      <c r="G30" s="2"/>
      <c r="H30" s="2"/>
      <c r="I30" s="2"/>
    </row>
    <row r="31" spans="1:9" ht="13.5" customHeight="1">
      <c r="A31" s="452" t="s">
        <v>311</v>
      </c>
      <c r="B31" s="453"/>
      <c r="C31" s="16" t="s">
        <v>90</v>
      </c>
      <c r="D31" s="16" t="s">
        <v>102</v>
      </c>
      <c r="E31" s="2"/>
      <c r="F31" s="2"/>
      <c r="G31" s="2"/>
      <c r="H31" s="2"/>
      <c r="I31" s="2"/>
    </row>
    <row r="32" spans="1:9" ht="31.5" customHeight="1">
      <c r="A32" s="539" t="s">
        <v>1183</v>
      </c>
      <c r="B32" s="453"/>
      <c r="C32" s="108"/>
      <c r="D32" s="108"/>
      <c r="E32" s="125"/>
      <c r="F32" s="125"/>
      <c r="G32" s="125"/>
      <c r="H32" s="125"/>
      <c r="I32" s="125"/>
    </row>
    <row r="33" spans="1:9" ht="41.25" customHeight="1">
      <c r="A33" s="539" t="s">
        <v>1184</v>
      </c>
      <c r="B33" s="453"/>
      <c r="C33" s="108"/>
      <c r="D33" s="108"/>
      <c r="E33" s="125"/>
      <c r="F33" s="125"/>
      <c r="G33" s="125"/>
      <c r="H33" s="125"/>
      <c r="I33" s="125"/>
    </row>
    <row r="34" spans="1:9" ht="24.75" customHeight="1">
      <c r="A34" s="539" t="s">
        <v>1185</v>
      </c>
      <c r="B34" s="453"/>
      <c r="C34" s="108"/>
      <c r="D34" s="108"/>
      <c r="E34" s="125"/>
      <c r="F34" s="125"/>
      <c r="G34" s="125"/>
      <c r="H34" s="125"/>
      <c r="I34" s="125"/>
    </row>
    <row r="35" spans="1:9" ht="13.5" customHeight="1">
      <c r="A35" s="2"/>
      <c r="B35" s="2"/>
      <c r="C35" s="2"/>
      <c r="D35" s="2"/>
      <c r="E35" s="2"/>
      <c r="F35" s="2"/>
      <c r="G35" s="2"/>
      <c r="H35" s="2"/>
      <c r="I35" s="2"/>
    </row>
    <row r="36" spans="1:9" ht="13.5" customHeight="1">
      <c r="A36" s="5" t="s">
        <v>545</v>
      </c>
      <c r="B36" s="2"/>
      <c r="C36" s="2"/>
      <c r="D36" s="2"/>
      <c r="E36" s="2"/>
      <c r="F36" s="2"/>
      <c r="G36" s="2"/>
      <c r="H36" s="2"/>
      <c r="I36" s="2"/>
    </row>
    <row r="37" spans="1:9" ht="13.5" customHeight="1">
      <c r="A37" s="5"/>
      <c r="B37" s="2"/>
      <c r="C37" s="2"/>
      <c r="D37" s="2"/>
      <c r="E37" s="2"/>
      <c r="F37" s="2"/>
      <c r="G37" s="2"/>
      <c r="H37" s="2"/>
      <c r="I37" s="2"/>
    </row>
    <row r="38" spans="1:9" ht="14.25" customHeight="1">
      <c r="A38" s="465" t="s">
        <v>72</v>
      </c>
      <c r="B38" s="456"/>
      <c r="C38" s="453"/>
      <c r="D38" s="2"/>
      <c r="E38" s="2"/>
      <c r="F38" s="2"/>
      <c r="G38" s="2"/>
      <c r="H38" s="2"/>
      <c r="I38" s="2"/>
    </row>
  </sheetData>
  <mergeCells count="15">
    <mergeCell ref="A33:B33"/>
    <mergeCell ref="A34:B34"/>
    <mergeCell ref="A38:C38"/>
    <mergeCell ref="A1:D1"/>
    <mergeCell ref="A11:I11"/>
    <mergeCell ref="A15:A17"/>
    <mergeCell ref="B15:B17"/>
    <mergeCell ref="C15:C17"/>
    <mergeCell ref="D15:F15"/>
    <mergeCell ref="G15:I15"/>
    <mergeCell ref="D16:F16"/>
    <mergeCell ref="G16:I16"/>
    <mergeCell ref="A22:C22"/>
    <mergeCell ref="A31:B31"/>
    <mergeCell ref="A32:B32"/>
  </mergeCells>
  <pageMargins left="0.25" right="0.25" top="0.75" bottom="0.75" header="0" footer="0"/>
  <pageSetup paperSize="9" fitToHeight="0"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showGridLines="0" workbookViewId="0">
      <selection activeCell="E20" sqref="E20"/>
    </sheetView>
  </sheetViews>
  <sheetFormatPr baseColWidth="10" defaultColWidth="14.42578125" defaultRowHeight="15" customHeight="1"/>
  <cols>
    <col min="1" max="1" width="23.5703125" customWidth="1"/>
    <col min="2" max="2" width="16" customWidth="1"/>
    <col min="3" max="3" width="20.5703125" customWidth="1"/>
    <col min="4" max="4" width="19.5703125" customWidth="1"/>
    <col min="5" max="5" width="16.140625" customWidth="1"/>
    <col min="6" max="6" width="22.42578125" customWidth="1"/>
    <col min="7" max="8" width="11.42578125" customWidth="1"/>
  </cols>
  <sheetData>
    <row r="1" spans="1:8" ht="14.25" customHeight="1">
      <c r="A1" s="538" t="s">
        <v>1186</v>
      </c>
      <c r="B1" s="451"/>
      <c r="C1" s="451"/>
      <c r="D1" s="393"/>
      <c r="E1" s="393"/>
      <c r="F1" s="393"/>
      <c r="G1" s="393"/>
      <c r="H1" s="393"/>
    </row>
    <row r="2" spans="1:8" ht="14.25" customHeight="1">
      <c r="A2" s="11"/>
      <c r="B2" s="393"/>
      <c r="C2" s="393"/>
      <c r="D2" s="393"/>
      <c r="E2" s="393"/>
      <c r="F2" s="393"/>
      <c r="G2" s="393"/>
      <c r="H2" s="393"/>
    </row>
    <row r="3" spans="1:8" ht="14.25" customHeight="1">
      <c r="A3" s="5" t="s">
        <v>1187</v>
      </c>
      <c r="B3" s="393"/>
      <c r="C3" s="393"/>
      <c r="D3" s="393"/>
      <c r="E3" s="393"/>
      <c r="F3" s="393"/>
      <c r="G3" s="393"/>
      <c r="H3" s="393"/>
    </row>
    <row r="4" spans="1:8" ht="14.25" customHeight="1">
      <c r="A4" s="5"/>
      <c r="B4" s="393"/>
      <c r="C4" s="393"/>
      <c r="D4" s="393"/>
      <c r="E4" s="393"/>
      <c r="F4" s="393"/>
      <c r="G4" s="393"/>
      <c r="H4" s="393"/>
    </row>
    <row r="5" spans="1:8" ht="14.25" customHeight="1">
      <c r="A5" s="452" t="s">
        <v>90</v>
      </c>
      <c r="B5" s="456"/>
      <c r="C5" s="456"/>
      <c r="D5" s="456"/>
      <c r="E5" s="456"/>
      <c r="F5" s="456"/>
      <c r="G5" s="456"/>
      <c r="H5" s="453"/>
    </row>
    <row r="6" spans="1:8" ht="27.75" customHeight="1">
      <c r="A6" s="474" t="s">
        <v>1188</v>
      </c>
      <c r="B6" s="474" t="s">
        <v>1173</v>
      </c>
      <c r="C6" s="474" t="s">
        <v>1189</v>
      </c>
      <c r="D6" s="474" t="s">
        <v>1190</v>
      </c>
      <c r="E6" s="474" t="s">
        <v>1191</v>
      </c>
      <c r="F6" s="474" t="s">
        <v>687</v>
      </c>
      <c r="G6" s="452" t="s">
        <v>1192</v>
      </c>
      <c r="H6" s="453"/>
    </row>
    <row r="7" spans="1:8" ht="24.75" customHeight="1">
      <c r="A7" s="475"/>
      <c r="B7" s="475"/>
      <c r="C7" s="475"/>
      <c r="D7" s="475"/>
      <c r="E7" s="475"/>
      <c r="F7" s="475"/>
      <c r="G7" s="16" t="s">
        <v>1193</v>
      </c>
      <c r="H7" s="16" t="s">
        <v>1194</v>
      </c>
    </row>
    <row r="8" spans="1:8" ht="14.25" customHeight="1">
      <c r="A8" s="131"/>
      <c r="B8" s="131"/>
      <c r="C8" s="131"/>
      <c r="D8" s="131"/>
      <c r="E8" s="131"/>
      <c r="F8" s="131"/>
      <c r="G8" s="131"/>
      <c r="H8" s="131"/>
    </row>
    <row r="9" spans="1:8" ht="14.25" customHeight="1">
      <c r="A9" s="131"/>
      <c r="B9" s="131"/>
      <c r="C9" s="131"/>
      <c r="D9" s="131"/>
      <c r="E9" s="131"/>
      <c r="F9" s="131"/>
      <c r="G9" s="131"/>
      <c r="H9" s="131"/>
    </row>
    <row r="10" spans="1:8" ht="14.25" customHeight="1">
      <c r="A10" s="112"/>
      <c r="B10" s="112"/>
      <c r="C10" s="112"/>
      <c r="D10" s="112"/>
      <c r="E10" s="112"/>
      <c r="F10" s="112"/>
      <c r="G10" s="112"/>
      <c r="H10" s="112"/>
    </row>
    <row r="11" spans="1:8" ht="14.25" customHeight="1">
      <c r="A11" s="554" t="s">
        <v>85</v>
      </c>
      <c r="B11" s="555"/>
      <c r="C11" s="394"/>
      <c r="D11" s="394"/>
      <c r="E11" s="394"/>
      <c r="F11" s="394"/>
      <c r="G11" s="394"/>
      <c r="H11" s="394"/>
    </row>
    <row r="12" spans="1:8" ht="14.25" customHeight="1">
      <c r="A12" s="393"/>
      <c r="B12" s="393"/>
      <c r="C12" s="393"/>
      <c r="D12" s="393"/>
      <c r="E12" s="393"/>
      <c r="F12" s="393"/>
      <c r="G12" s="393"/>
      <c r="H12" s="393"/>
    </row>
    <row r="13" spans="1:8" ht="14.25" customHeight="1">
      <c r="A13" s="5" t="s">
        <v>1195</v>
      </c>
      <c r="B13" s="393"/>
      <c r="C13" s="393"/>
      <c r="D13" s="393"/>
      <c r="E13" s="393"/>
      <c r="F13" s="393"/>
      <c r="G13" s="393"/>
      <c r="H13" s="393"/>
    </row>
    <row r="14" spans="1:8" ht="14.25" customHeight="1">
      <c r="A14" s="395"/>
      <c r="B14" s="395"/>
      <c r="C14" s="395"/>
      <c r="D14" s="395"/>
      <c r="E14" s="395"/>
      <c r="F14" s="393"/>
      <c r="G14" s="393"/>
      <c r="H14" s="393"/>
    </row>
    <row r="15" spans="1:8" ht="14.25" customHeight="1">
      <c r="A15" s="452" t="s">
        <v>90</v>
      </c>
      <c r="B15" s="456"/>
      <c r="C15" s="456"/>
      <c r="D15" s="456"/>
      <c r="E15" s="453"/>
      <c r="F15" s="393"/>
      <c r="G15" s="393"/>
      <c r="H15" s="393"/>
    </row>
    <row r="16" spans="1:8" ht="14.25" customHeight="1">
      <c r="A16" s="474" t="s">
        <v>311</v>
      </c>
      <c r="B16" s="452" t="s">
        <v>1196</v>
      </c>
      <c r="C16" s="456"/>
      <c r="D16" s="453"/>
      <c r="E16" s="474" t="s">
        <v>85</v>
      </c>
      <c r="F16" s="393"/>
      <c r="G16" s="393"/>
      <c r="H16" s="393"/>
    </row>
    <row r="17" spans="1:8" ht="14.25" customHeight="1">
      <c r="A17" s="475"/>
      <c r="B17" s="16" t="s">
        <v>1197</v>
      </c>
      <c r="C17" s="16" t="s">
        <v>1198</v>
      </c>
      <c r="D17" s="16" t="s">
        <v>1199</v>
      </c>
      <c r="E17" s="475"/>
      <c r="F17" s="393"/>
      <c r="G17" s="393"/>
      <c r="H17" s="393"/>
    </row>
    <row r="18" spans="1:8" ht="14.25" customHeight="1">
      <c r="A18" s="131" t="s">
        <v>932</v>
      </c>
      <c r="B18" s="131"/>
      <c r="C18" s="131"/>
      <c r="D18" s="131"/>
      <c r="E18" s="131"/>
      <c r="F18" s="393"/>
      <c r="G18" s="393"/>
      <c r="H18" s="393"/>
    </row>
    <row r="19" spans="1:8" ht="14.25" customHeight="1">
      <c r="A19" s="131" t="s">
        <v>1200</v>
      </c>
      <c r="B19" s="131"/>
      <c r="C19" s="131"/>
      <c r="D19" s="131"/>
      <c r="E19" s="131"/>
      <c r="F19" s="393"/>
      <c r="G19" s="393"/>
      <c r="H19" s="393"/>
    </row>
    <row r="20" spans="1:8" ht="14.25" customHeight="1">
      <c r="A20" s="112" t="s">
        <v>1201</v>
      </c>
      <c r="B20" s="112"/>
      <c r="C20" s="112"/>
      <c r="D20" s="112"/>
      <c r="E20" s="112"/>
      <c r="F20" s="393"/>
      <c r="G20" s="393"/>
      <c r="H20" s="393"/>
    </row>
    <row r="21" spans="1:8" ht="14.25" customHeight="1">
      <c r="A21" s="115" t="s">
        <v>1202</v>
      </c>
      <c r="B21" s="394"/>
      <c r="C21" s="394"/>
      <c r="D21" s="394"/>
      <c r="E21" s="394"/>
      <c r="F21" s="393"/>
      <c r="G21" s="393"/>
      <c r="H21" s="393"/>
    </row>
    <row r="22" spans="1:8" ht="14.25" customHeight="1">
      <c r="A22" s="131"/>
      <c r="B22" s="131"/>
      <c r="C22" s="131"/>
      <c r="D22" s="131"/>
      <c r="E22" s="131"/>
      <c r="F22" s="393"/>
      <c r="G22" s="393"/>
      <c r="H22" s="393"/>
    </row>
    <row r="23" spans="1:8" ht="14.25" customHeight="1">
      <c r="A23" s="131" t="s">
        <v>1203</v>
      </c>
      <c r="B23" s="131"/>
      <c r="C23" s="131"/>
      <c r="D23" s="131"/>
      <c r="E23" s="131"/>
      <c r="F23" s="393"/>
      <c r="G23" s="393"/>
      <c r="H23" s="393"/>
    </row>
    <row r="24" spans="1:8" ht="14.25" customHeight="1">
      <c r="A24" s="131" t="s">
        <v>1200</v>
      </c>
      <c r="B24" s="131"/>
      <c r="C24" s="131"/>
      <c r="D24" s="131"/>
      <c r="E24" s="131"/>
      <c r="F24" s="393"/>
      <c r="G24" s="393"/>
      <c r="H24" s="393"/>
    </row>
    <row r="25" spans="1:8" ht="14.25" customHeight="1">
      <c r="A25" s="131" t="s">
        <v>1201</v>
      </c>
      <c r="B25" s="131"/>
      <c r="C25" s="131"/>
      <c r="D25" s="131"/>
      <c r="E25" s="131"/>
      <c r="F25" s="393"/>
      <c r="G25" s="393"/>
      <c r="H25" s="393"/>
    </row>
    <row r="26" spans="1:8" ht="14.25" customHeight="1">
      <c r="A26" s="112" t="s">
        <v>1204</v>
      </c>
      <c r="B26" s="112"/>
      <c r="C26" s="112"/>
      <c r="D26" s="112"/>
      <c r="E26" s="112"/>
      <c r="F26" s="393"/>
      <c r="G26" s="393"/>
      <c r="H26" s="393"/>
    </row>
    <row r="27" spans="1:8" ht="14.25" customHeight="1">
      <c r="A27" s="115" t="s">
        <v>1205</v>
      </c>
      <c r="B27" s="394"/>
      <c r="C27" s="394"/>
      <c r="D27" s="394"/>
      <c r="E27" s="394"/>
      <c r="F27" s="393"/>
      <c r="G27" s="393"/>
      <c r="H27" s="393"/>
    </row>
    <row r="28" spans="1:8" ht="14.25" customHeight="1">
      <c r="A28" s="131"/>
      <c r="B28" s="131"/>
      <c r="C28" s="131"/>
      <c r="D28" s="131"/>
      <c r="E28" s="131"/>
      <c r="F28" s="393"/>
      <c r="G28" s="393"/>
      <c r="H28" s="393"/>
    </row>
    <row r="29" spans="1:8" ht="14.25" customHeight="1">
      <c r="A29" s="131" t="s">
        <v>1206</v>
      </c>
      <c r="B29" s="131"/>
      <c r="C29" s="131"/>
      <c r="D29" s="131"/>
      <c r="E29" s="131"/>
      <c r="F29" s="393"/>
      <c r="G29" s="393"/>
      <c r="H29" s="393"/>
    </row>
    <row r="30" spans="1:8" ht="14.25" customHeight="1">
      <c r="A30" s="131" t="s">
        <v>1207</v>
      </c>
      <c r="B30" s="131"/>
      <c r="C30" s="131"/>
      <c r="D30" s="131"/>
      <c r="E30" s="131"/>
      <c r="F30" s="393"/>
      <c r="G30" s="393"/>
      <c r="H30" s="393"/>
    </row>
    <row r="31" spans="1:8" ht="14.25" customHeight="1">
      <c r="A31" s="112" t="s">
        <v>1208</v>
      </c>
      <c r="B31" s="112"/>
      <c r="C31" s="112"/>
      <c r="D31" s="112"/>
      <c r="E31" s="112"/>
      <c r="F31" s="393"/>
      <c r="G31" s="393"/>
      <c r="H31" s="393"/>
    </row>
    <row r="32" spans="1:8" ht="14.25" customHeight="1">
      <c r="A32" s="115" t="s">
        <v>1209</v>
      </c>
      <c r="B32" s="394"/>
      <c r="C32" s="394"/>
      <c r="D32" s="394"/>
      <c r="E32" s="394"/>
      <c r="F32" s="393"/>
      <c r="G32" s="393"/>
      <c r="H32" s="393"/>
    </row>
    <row r="33" spans="1:8" ht="14.25" customHeight="1">
      <c r="A33" s="393"/>
      <c r="B33" s="393"/>
      <c r="C33" s="393"/>
      <c r="D33" s="393"/>
      <c r="E33" s="393"/>
      <c r="F33" s="393"/>
      <c r="G33" s="393"/>
      <c r="H33" s="393"/>
    </row>
    <row r="34" spans="1:8" ht="14.25" customHeight="1">
      <c r="A34" s="452" t="s">
        <v>102</v>
      </c>
      <c r="B34" s="456"/>
      <c r="C34" s="456"/>
      <c r="D34" s="456"/>
      <c r="E34" s="453"/>
      <c r="F34" s="393"/>
      <c r="G34" s="393"/>
      <c r="H34" s="393"/>
    </row>
    <row r="35" spans="1:8" ht="14.25" customHeight="1">
      <c r="A35" s="474" t="s">
        <v>311</v>
      </c>
      <c r="B35" s="452" t="s">
        <v>1196</v>
      </c>
      <c r="C35" s="456"/>
      <c r="D35" s="453"/>
      <c r="E35" s="474" t="s">
        <v>85</v>
      </c>
      <c r="F35" s="393"/>
      <c r="G35" s="393"/>
      <c r="H35" s="393"/>
    </row>
    <row r="36" spans="1:8" ht="14.25" customHeight="1">
      <c r="A36" s="475"/>
      <c r="B36" s="16" t="s">
        <v>1197</v>
      </c>
      <c r="C36" s="16" t="s">
        <v>1198</v>
      </c>
      <c r="D36" s="16" t="s">
        <v>1199</v>
      </c>
      <c r="E36" s="475"/>
      <c r="F36" s="393"/>
      <c r="G36" s="393"/>
      <c r="H36" s="393"/>
    </row>
    <row r="37" spans="1:8" ht="14.25" customHeight="1">
      <c r="A37" s="131" t="s">
        <v>932</v>
      </c>
      <c r="B37" s="131"/>
      <c r="C37" s="131"/>
      <c r="D37" s="131"/>
      <c r="E37" s="131"/>
      <c r="F37" s="393"/>
      <c r="G37" s="393"/>
      <c r="H37" s="393"/>
    </row>
    <row r="38" spans="1:8" ht="14.25" customHeight="1">
      <c r="A38" s="131" t="s">
        <v>1200</v>
      </c>
      <c r="B38" s="131"/>
      <c r="C38" s="131"/>
      <c r="D38" s="131"/>
      <c r="E38" s="131"/>
      <c r="F38" s="393"/>
      <c r="G38" s="393"/>
      <c r="H38" s="393"/>
    </row>
    <row r="39" spans="1:8" ht="14.25" customHeight="1">
      <c r="A39" s="112" t="s">
        <v>1201</v>
      </c>
      <c r="B39" s="112"/>
      <c r="C39" s="112"/>
      <c r="D39" s="112"/>
      <c r="E39" s="112"/>
      <c r="F39" s="393"/>
      <c r="G39" s="393"/>
      <c r="H39" s="393"/>
    </row>
    <row r="40" spans="1:8" ht="14.25" customHeight="1">
      <c r="A40" s="115" t="s">
        <v>1202</v>
      </c>
      <c r="B40" s="394"/>
      <c r="C40" s="394"/>
      <c r="D40" s="394"/>
      <c r="E40" s="394"/>
      <c r="F40" s="393"/>
      <c r="G40" s="393"/>
      <c r="H40" s="393"/>
    </row>
    <row r="41" spans="1:8" ht="14.25" customHeight="1">
      <c r="A41" s="131"/>
      <c r="B41" s="131"/>
      <c r="C41" s="131"/>
      <c r="D41" s="131"/>
      <c r="E41" s="131"/>
      <c r="F41" s="393"/>
      <c r="G41" s="393"/>
      <c r="H41" s="393"/>
    </row>
    <row r="42" spans="1:8" ht="14.25" customHeight="1">
      <c r="A42" s="131" t="s">
        <v>1203</v>
      </c>
      <c r="B42" s="131"/>
      <c r="C42" s="131"/>
      <c r="D42" s="131"/>
      <c r="E42" s="131"/>
      <c r="F42" s="393"/>
      <c r="G42" s="393"/>
      <c r="H42" s="393"/>
    </row>
    <row r="43" spans="1:8" ht="14.25" customHeight="1">
      <c r="A43" s="131" t="s">
        <v>1200</v>
      </c>
      <c r="B43" s="131"/>
      <c r="C43" s="131"/>
      <c r="D43" s="131"/>
      <c r="E43" s="131"/>
      <c r="F43" s="393"/>
      <c r="G43" s="393"/>
      <c r="H43" s="393"/>
    </row>
    <row r="44" spans="1:8" ht="14.25" customHeight="1">
      <c r="A44" s="131" t="s">
        <v>1201</v>
      </c>
      <c r="B44" s="131"/>
      <c r="C44" s="131"/>
      <c r="D44" s="131"/>
      <c r="E44" s="131"/>
      <c r="F44" s="393"/>
      <c r="G44" s="393"/>
      <c r="H44" s="393"/>
    </row>
    <row r="45" spans="1:8" ht="14.25" customHeight="1">
      <c r="A45" s="112" t="s">
        <v>1204</v>
      </c>
      <c r="B45" s="112"/>
      <c r="C45" s="112"/>
      <c r="D45" s="112"/>
      <c r="E45" s="112"/>
      <c r="F45" s="393"/>
      <c r="G45" s="393"/>
      <c r="H45" s="393"/>
    </row>
    <row r="46" spans="1:8" ht="14.25" customHeight="1">
      <c r="A46" s="115" t="s">
        <v>1205</v>
      </c>
      <c r="B46" s="394"/>
      <c r="C46" s="394"/>
      <c r="D46" s="394"/>
      <c r="E46" s="394"/>
      <c r="F46" s="393"/>
      <c r="G46" s="393"/>
      <c r="H46" s="393"/>
    </row>
    <row r="47" spans="1:8" ht="14.25" customHeight="1">
      <c r="A47" s="131"/>
      <c r="B47" s="131"/>
      <c r="C47" s="131"/>
      <c r="D47" s="131"/>
      <c r="E47" s="131"/>
      <c r="F47" s="393"/>
      <c r="G47" s="393"/>
      <c r="H47" s="393"/>
    </row>
    <row r="48" spans="1:8" ht="14.25" customHeight="1">
      <c r="A48" s="131" t="s">
        <v>1206</v>
      </c>
      <c r="B48" s="131"/>
      <c r="C48" s="131"/>
      <c r="D48" s="131"/>
      <c r="E48" s="131"/>
      <c r="F48" s="393"/>
      <c r="G48" s="393"/>
      <c r="H48" s="393"/>
    </row>
    <row r="49" spans="1:8" ht="14.25" customHeight="1">
      <c r="A49" s="131" t="s">
        <v>1207</v>
      </c>
      <c r="B49" s="131"/>
      <c r="C49" s="131"/>
      <c r="D49" s="131"/>
      <c r="E49" s="131"/>
      <c r="F49" s="393"/>
      <c r="G49" s="393"/>
      <c r="H49" s="393"/>
    </row>
    <row r="50" spans="1:8" ht="14.25" customHeight="1">
      <c r="A50" s="112" t="s">
        <v>1208</v>
      </c>
      <c r="B50" s="112"/>
      <c r="C50" s="112"/>
      <c r="D50" s="112"/>
      <c r="E50" s="112"/>
      <c r="F50" s="393"/>
      <c r="G50" s="393"/>
      <c r="H50" s="393"/>
    </row>
    <row r="51" spans="1:8" ht="14.25" customHeight="1">
      <c r="A51" s="115" t="s">
        <v>1209</v>
      </c>
      <c r="B51" s="394"/>
      <c r="C51" s="394"/>
      <c r="D51" s="394"/>
      <c r="E51" s="394"/>
      <c r="F51" s="393"/>
      <c r="G51" s="393"/>
      <c r="H51" s="393"/>
    </row>
    <row r="52" spans="1:8" ht="14.25" customHeight="1">
      <c r="A52" s="393"/>
      <c r="B52" s="393"/>
      <c r="C52" s="393"/>
      <c r="D52" s="393"/>
      <c r="E52" s="393"/>
      <c r="F52" s="393"/>
      <c r="G52" s="393"/>
      <c r="H52" s="393"/>
    </row>
    <row r="53" spans="1:8" ht="14.25" customHeight="1">
      <c r="A53" s="5" t="s">
        <v>1210</v>
      </c>
      <c r="B53" s="393"/>
      <c r="C53" s="393"/>
      <c r="D53" s="393"/>
      <c r="E53" s="393"/>
      <c r="F53" s="393"/>
      <c r="G53" s="393"/>
      <c r="H53" s="393"/>
    </row>
    <row r="54" spans="1:8" ht="14.25" customHeight="1">
      <c r="A54" s="393"/>
      <c r="B54" s="393"/>
      <c r="C54" s="393"/>
      <c r="D54" s="393"/>
      <c r="E54" s="393"/>
      <c r="F54" s="393"/>
      <c r="G54" s="393"/>
      <c r="H54" s="393"/>
    </row>
    <row r="55" spans="1:8" ht="14.25" customHeight="1">
      <c r="A55" s="16" t="s">
        <v>1211</v>
      </c>
      <c r="B55" s="16" t="s">
        <v>1212</v>
      </c>
      <c r="C55" s="16" t="s">
        <v>90</v>
      </c>
      <c r="D55" s="16" t="s">
        <v>102</v>
      </c>
      <c r="E55" s="393"/>
      <c r="F55" s="393"/>
      <c r="G55" s="393"/>
      <c r="H55" s="393"/>
    </row>
    <row r="56" spans="1:8" ht="14.25" hidden="1" customHeight="1">
      <c r="A56" s="131"/>
      <c r="B56" s="131"/>
      <c r="C56" s="131"/>
      <c r="D56" s="131"/>
      <c r="E56" s="393"/>
      <c r="F56" s="393"/>
      <c r="G56" s="393"/>
      <c r="H56" s="393"/>
    </row>
    <row r="57" spans="1:8" ht="14.25" customHeight="1">
      <c r="A57" s="131"/>
      <c r="B57" s="131"/>
      <c r="C57" s="131"/>
      <c r="D57" s="131"/>
      <c r="E57" s="393"/>
      <c r="F57" s="393"/>
      <c r="G57" s="393"/>
      <c r="H57" s="393"/>
    </row>
    <row r="58" spans="1:8" ht="14.25" customHeight="1">
      <c r="A58" s="131"/>
      <c r="B58" s="131"/>
      <c r="C58" s="131"/>
      <c r="D58" s="131"/>
      <c r="E58" s="393"/>
      <c r="F58" s="393"/>
      <c r="G58" s="393"/>
      <c r="H58" s="393"/>
    </row>
    <row r="59" spans="1:8" ht="14.25" customHeight="1">
      <c r="A59" s="32"/>
      <c r="B59" s="32"/>
      <c r="C59" s="32"/>
      <c r="D59" s="32"/>
      <c r="E59" s="393"/>
      <c r="F59" s="393"/>
      <c r="G59" s="393"/>
      <c r="H59" s="393"/>
    </row>
    <row r="60" spans="1:8" ht="14.25" customHeight="1">
      <c r="A60" s="504" t="s">
        <v>1213</v>
      </c>
      <c r="B60" s="451"/>
      <c r="C60" s="451"/>
      <c r="D60" s="451"/>
      <c r="E60" s="451"/>
      <c r="F60" s="451"/>
      <c r="G60" s="393"/>
      <c r="H60" s="393"/>
    </row>
    <row r="61" spans="1:8" ht="14.25" customHeight="1">
      <c r="A61" s="393"/>
      <c r="B61" s="393"/>
      <c r="C61" s="393"/>
      <c r="D61" s="393"/>
      <c r="E61" s="393"/>
      <c r="F61" s="393"/>
      <c r="G61" s="393"/>
      <c r="H61" s="393"/>
    </row>
    <row r="62" spans="1:8" ht="14.25" customHeight="1">
      <c r="A62" s="474" t="s">
        <v>1211</v>
      </c>
      <c r="B62" s="474" t="s">
        <v>1214</v>
      </c>
      <c r="C62" s="452" t="s">
        <v>90</v>
      </c>
      <c r="D62" s="453"/>
      <c r="E62" s="452" t="s">
        <v>102</v>
      </c>
      <c r="F62" s="453"/>
      <c r="G62" s="393"/>
      <c r="H62" s="393"/>
    </row>
    <row r="63" spans="1:8" ht="14.25" customHeight="1">
      <c r="A63" s="475"/>
      <c r="B63" s="475"/>
      <c r="C63" s="16" t="s">
        <v>108</v>
      </c>
      <c r="D63" s="16" t="s">
        <v>1215</v>
      </c>
      <c r="E63" s="16" t="s">
        <v>108</v>
      </c>
      <c r="F63" s="16" t="s">
        <v>1215</v>
      </c>
      <c r="G63" s="393"/>
      <c r="H63" s="393"/>
    </row>
    <row r="64" spans="1:8" ht="14.25" customHeight="1">
      <c r="A64" s="131"/>
      <c r="B64" s="131"/>
      <c r="C64" s="131"/>
      <c r="D64" s="131"/>
      <c r="E64" s="131"/>
      <c r="F64" s="131"/>
      <c r="G64" s="393"/>
      <c r="H64" s="393"/>
    </row>
    <row r="65" spans="1:8" ht="14.25" customHeight="1">
      <c r="A65" s="131"/>
      <c r="B65" s="131"/>
      <c r="C65" s="131"/>
      <c r="D65" s="131"/>
      <c r="E65" s="131"/>
      <c r="F65" s="131"/>
      <c r="G65" s="393"/>
      <c r="H65" s="393"/>
    </row>
    <row r="66" spans="1:8" ht="14.25" customHeight="1">
      <c r="A66" s="197" t="s">
        <v>85</v>
      </c>
      <c r="B66" s="362"/>
      <c r="C66" s="362"/>
      <c r="D66" s="362"/>
      <c r="E66" s="362"/>
      <c r="F66" s="362"/>
      <c r="G66" s="393"/>
      <c r="H66" s="393"/>
    </row>
    <row r="67" spans="1:8" ht="14.25" customHeight="1">
      <c r="A67" s="393"/>
      <c r="B67" s="393"/>
      <c r="C67" s="393"/>
      <c r="D67" s="393"/>
      <c r="E67" s="393"/>
      <c r="F67" s="393"/>
      <c r="G67" s="393"/>
      <c r="H67" s="393"/>
    </row>
    <row r="68" spans="1:8" ht="14.25" customHeight="1">
      <c r="A68" s="5" t="s">
        <v>545</v>
      </c>
      <c r="B68" s="2"/>
      <c r="C68" s="2"/>
      <c r="D68" s="2"/>
      <c r="E68" s="2"/>
      <c r="F68" s="2"/>
      <c r="G68" s="2"/>
      <c r="H68" s="2"/>
    </row>
    <row r="69" spans="1:8" ht="14.25" customHeight="1">
      <c r="A69" s="125"/>
      <c r="B69" s="322"/>
      <c r="C69" s="322"/>
      <c r="D69" s="2"/>
      <c r="E69" s="2"/>
      <c r="F69" s="2"/>
      <c r="G69" s="2"/>
      <c r="H69" s="2"/>
    </row>
    <row r="70" spans="1:8" ht="14.25" customHeight="1">
      <c r="A70" s="465" t="s">
        <v>72</v>
      </c>
      <c r="B70" s="456"/>
      <c r="C70" s="453"/>
      <c r="D70" s="393"/>
      <c r="E70" s="393"/>
      <c r="F70" s="393"/>
      <c r="G70" s="393"/>
      <c r="H70" s="393"/>
    </row>
  </sheetData>
  <mergeCells count="24">
    <mergeCell ref="F6:F7"/>
    <mergeCell ref="G6:H6"/>
    <mergeCell ref="A1:C1"/>
    <mergeCell ref="A5:H5"/>
    <mergeCell ref="A6:A7"/>
    <mergeCell ref="B6:B7"/>
    <mergeCell ref="C6:C7"/>
    <mergeCell ref="D6:D7"/>
    <mergeCell ref="E6:E7"/>
    <mergeCell ref="A70:C70"/>
    <mergeCell ref="A11:B11"/>
    <mergeCell ref="A15:E15"/>
    <mergeCell ref="A16:A17"/>
    <mergeCell ref="B16:D16"/>
    <mergeCell ref="E16:E17"/>
    <mergeCell ref="A34:E34"/>
    <mergeCell ref="A35:A36"/>
    <mergeCell ref="B35:D35"/>
    <mergeCell ref="E35:E36"/>
    <mergeCell ref="A60:F60"/>
    <mergeCell ref="A62:A63"/>
    <mergeCell ref="B62:B63"/>
    <mergeCell ref="C62:D62"/>
    <mergeCell ref="E62:F62"/>
  </mergeCells>
  <pageMargins left="0.7" right="0.7" top="0.75" bottom="0.75" header="0" footer="0"/>
  <pageSetup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showGridLines="0" workbookViewId="0">
      <selection activeCell="E20" sqref="E20"/>
    </sheetView>
  </sheetViews>
  <sheetFormatPr baseColWidth="10" defaultColWidth="14.42578125" defaultRowHeight="15" customHeight="1"/>
  <cols>
    <col min="1" max="5" width="10.7109375" customWidth="1"/>
  </cols>
  <sheetData>
    <row r="1" spans="1:5" ht="14.25" customHeight="1">
      <c r="A1" s="450" t="s">
        <v>1216</v>
      </c>
      <c r="B1" s="451"/>
      <c r="C1" s="451"/>
      <c r="D1" s="451"/>
      <c r="E1" s="451"/>
    </row>
    <row r="2" spans="1:5" ht="14.25" customHeight="1">
      <c r="A2" s="2"/>
    </row>
    <row r="3" spans="1:5" ht="14.25" customHeight="1">
      <c r="A3" s="2" t="s">
        <v>1162</v>
      </c>
      <c r="C3" s="393"/>
    </row>
  </sheetData>
  <mergeCells count="1">
    <mergeCell ref="A1:E1"/>
  </mergeCells>
  <pageMargins left="0.7" right="0.7" top="0.75" bottom="0.75" header="0" footer="0"/>
  <pageSetup orientation="landscape"/>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0"/>
  <sheetViews>
    <sheetView showGridLines="0" workbookViewId="0">
      <selection activeCell="E20" sqref="E20"/>
    </sheetView>
  </sheetViews>
  <sheetFormatPr baseColWidth="10" defaultColWidth="14.42578125" defaultRowHeight="15" customHeight="1"/>
  <cols>
    <col min="1" max="1" width="14.85546875" customWidth="1"/>
    <col min="2" max="2" width="30.140625" customWidth="1"/>
    <col min="3" max="3" width="21.5703125" customWidth="1"/>
    <col min="4" max="4" width="21" customWidth="1"/>
    <col min="5" max="5" width="20.42578125" customWidth="1"/>
  </cols>
  <sheetData>
    <row r="1" spans="1:5" ht="13.5" customHeight="1">
      <c r="A1" s="450" t="s">
        <v>1217</v>
      </c>
      <c r="B1" s="451"/>
      <c r="C1" s="451"/>
      <c r="D1" s="451"/>
      <c r="E1" s="5"/>
    </row>
    <row r="2" spans="1:5" ht="13.5" customHeight="1">
      <c r="A2" s="12"/>
      <c r="B2" s="2"/>
      <c r="C2" s="2"/>
      <c r="D2" s="2"/>
      <c r="E2" s="2"/>
    </row>
    <row r="3" spans="1:5" ht="13.5" customHeight="1">
      <c r="A3" s="5" t="s">
        <v>1218</v>
      </c>
      <c r="B3" s="2"/>
      <c r="C3" s="2"/>
      <c r="D3" s="2"/>
      <c r="E3" s="2"/>
    </row>
    <row r="4" spans="1:5" ht="13.5" customHeight="1">
      <c r="A4" s="12"/>
      <c r="B4" s="2"/>
      <c r="C4" s="2"/>
      <c r="D4" s="2"/>
      <c r="E4" s="2"/>
    </row>
    <row r="5" spans="1:5" ht="14.25" customHeight="1">
      <c r="A5" s="452" t="s">
        <v>90</v>
      </c>
      <c r="B5" s="456"/>
      <c r="C5" s="456"/>
      <c r="D5" s="456"/>
      <c r="E5" s="453"/>
    </row>
    <row r="6" spans="1:5" ht="13.5" customHeight="1">
      <c r="A6" s="16" t="s">
        <v>1219</v>
      </c>
      <c r="B6" s="16" t="s">
        <v>1220</v>
      </c>
      <c r="C6" s="16" t="s">
        <v>1221</v>
      </c>
      <c r="D6" s="16" t="s">
        <v>1222</v>
      </c>
      <c r="E6" s="16" t="s">
        <v>1223</v>
      </c>
    </row>
    <row r="7" spans="1:5" ht="13.5" customHeight="1">
      <c r="A7" s="396">
        <v>8</v>
      </c>
      <c r="B7" s="397" t="s">
        <v>1224</v>
      </c>
      <c r="C7" s="398">
        <v>3012447</v>
      </c>
      <c r="D7" s="398">
        <v>6122969.0269999998</v>
      </c>
      <c r="E7" s="399">
        <f t="shared" ref="E7:E11" si="0">C7-D7</f>
        <v>-3110522.0269999998</v>
      </c>
    </row>
    <row r="8" spans="1:5" ht="13.5" customHeight="1">
      <c r="A8" s="396">
        <v>9</v>
      </c>
      <c r="B8" s="397" t="s">
        <v>1225</v>
      </c>
      <c r="C8" s="398">
        <v>88121070</v>
      </c>
      <c r="D8" s="398">
        <v>83119575.004999995</v>
      </c>
      <c r="E8" s="399">
        <f t="shared" si="0"/>
        <v>5001494.9950000048</v>
      </c>
    </row>
    <row r="9" spans="1:5" ht="13.5" customHeight="1">
      <c r="A9" s="400">
        <v>10</v>
      </c>
      <c r="B9" s="401" t="s">
        <v>1226</v>
      </c>
      <c r="C9" s="402">
        <v>29884</v>
      </c>
      <c r="D9" s="402">
        <v>29883.763999999999</v>
      </c>
      <c r="E9" s="399">
        <f t="shared" si="0"/>
        <v>0.2360000000007858</v>
      </c>
    </row>
    <row r="10" spans="1:5" ht="13.5" customHeight="1">
      <c r="A10" s="400">
        <v>12</v>
      </c>
      <c r="B10" s="401" t="s">
        <v>1227</v>
      </c>
      <c r="C10" s="402">
        <v>0</v>
      </c>
      <c r="D10" s="403"/>
      <c r="E10" s="399">
        <f t="shared" si="0"/>
        <v>0</v>
      </c>
    </row>
    <row r="11" spans="1:5" ht="13.5" customHeight="1">
      <c r="A11" s="400">
        <v>15</v>
      </c>
      <c r="B11" s="401" t="s">
        <v>1228</v>
      </c>
      <c r="C11" s="402">
        <v>773999</v>
      </c>
      <c r="D11" s="402">
        <v>0</v>
      </c>
      <c r="E11" s="399">
        <f t="shared" si="0"/>
        <v>773999</v>
      </c>
    </row>
    <row r="12" spans="1:5" ht="13.5" customHeight="1">
      <c r="A12" s="557" t="s">
        <v>85</v>
      </c>
      <c r="B12" s="477"/>
      <c r="C12" s="404">
        <f t="shared" ref="C12:E12" si="1">SUM(C7:C11)</f>
        <v>91937400</v>
      </c>
      <c r="D12" s="404">
        <f t="shared" si="1"/>
        <v>89272427.795999989</v>
      </c>
      <c r="E12" s="404">
        <f t="shared" si="1"/>
        <v>2664972.204000005</v>
      </c>
    </row>
    <row r="13" spans="1:5" ht="13.5" customHeight="1">
      <c r="A13" s="405"/>
      <c r="B13" s="405"/>
      <c r="C13" s="45"/>
      <c r="D13" s="45"/>
      <c r="E13" s="45"/>
    </row>
    <row r="14" spans="1:5" ht="14.25" customHeight="1">
      <c r="A14" s="513" t="s">
        <v>1229</v>
      </c>
      <c r="B14" s="451"/>
      <c r="C14" s="451"/>
      <c r="D14" s="451"/>
      <c r="E14" s="45"/>
    </row>
    <row r="15" spans="1:5" ht="13.5" customHeight="1">
      <c r="A15" s="406"/>
      <c r="B15" s="406"/>
      <c r="C15" s="56"/>
      <c r="D15" s="56"/>
      <c r="E15" s="407"/>
    </row>
    <row r="16" spans="1:5" ht="13.5" customHeight="1">
      <c r="A16" s="556" t="s">
        <v>1230</v>
      </c>
      <c r="B16" s="479"/>
      <c r="C16" s="479"/>
      <c r="D16" s="479"/>
      <c r="E16" s="480"/>
    </row>
    <row r="17" spans="1:5" ht="13.5" customHeight="1">
      <c r="A17" s="483"/>
      <c r="B17" s="484"/>
      <c r="C17" s="484"/>
      <c r="D17" s="484"/>
      <c r="E17" s="455"/>
    </row>
    <row r="18" spans="1:5" ht="14.25" customHeight="1">
      <c r="A18" s="405"/>
      <c r="B18" s="405"/>
      <c r="C18" s="405"/>
      <c r="D18" s="405"/>
      <c r="E18" s="405"/>
    </row>
    <row r="19" spans="1:5" ht="14.25" customHeight="1">
      <c r="A19" s="553" t="s">
        <v>1231</v>
      </c>
      <c r="B19" s="471"/>
      <c r="C19" s="471"/>
      <c r="D19" s="471"/>
      <c r="E19" s="464"/>
    </row>
    <row r="20" spans="1:5" ht="13.5" customHeight="1">
      <c r="A20" s="12"/>
      <c r="B20" s="2"/>
      <c r="C20" s="2"/>
      <c r="D20" s="2"/>
      <c r="E20" s="2"/>
    </row>
    <row r="21" spans="1:5">
      <c r="A21" s="558" t="s">
        <v>1232</v>
      </c>
      <c r="B21" s="559"/>
      <c r="C21" s="559"/>
      <c r="D21" s="559"/>
      <c r="E21" s="560"/>
    </row>
    <row r="22" spans="1:5" ht="84.75" customHeight="1">
      <c r="A22" s="561"/>
      <c r="B22" s="562"/>
      <c r="C22" s="562"/>
      <c r="D22" s="562"/>
      <c r="E22" s="563"/>
    </row>
    <row r="23" spans="1:5" ht="13.5" customHeight="1">
      <c r="A23" s="406"/>
      <c r="B23" s="406"/>
      <c r="C23" s="56"/>
      <c r="D23" s="56"/>
      <c r="E23" s="45"/>
    </row>
    <row r="24" spans="1:5" ht="21" customHeight="1">
      <c r="A24" s="517" t="s">
        <v>1233</v>
      </c>
      <c r="B24" s="518"/>
      <c r="C24" s="518"/>
      <c r="D24" s="518"/>
      <c r="E24" s="519"/>
    </row>
    <row r="25" spans="1:5" ht="13.5" customHeight="1">
      <c r="A25" s="16" t="s">
        <v>1219</v>
      </c>
      <c r="B25" s="16" t="s">
        <v>1220</v>
      </c>
      <c r="C25" s="16" t="s">
        <v>1221</v>
      </c>
      <c r="D25" s="16" t="s">
        <v>1222</v>
      </c>
      <c r="E25" s="16" t="s">
        <v>1223</v>
      </c>
    </row>
    <row r="26" spans="1:5" ht="13.5" customHeight="1">
      <c r="A26" s="108"/>
      <c r="B26" s="385"/>
      <c r="C26" s="108"/>
      <c r="D26" s="108"/>
      <c r="E26" s="108"/>
    </row>
    <row r="27" spans="1:5" ht="13.5" customHeight="1">
      <c r="A27" s="108"/>
      <c r="B27" s="385"/>
      <c r="C27" s="108"/>
      <c r="D27" s="108"/>
      <c r="E27" s="108"/>
    </row>
    <row r="28" spans="1:5" ht="13.5" customHeight="1">
      <c r="A28" s="113"/>
      <c r="B28" s="408"/>
      <c r="C28" s="113"/>
      <c r="D28" s="113"/>
      <c r="E28" s="113"/>
    </row>
    <row r="29" spans="1:5" ht="13.5" customHeight="1">
      <c r="A29" s="557" t="s">
        <v>85</v>
      </c>
      <c r="B29" s="477"/>
      <c r="C29" s="109"/>
      <c r="D29" s="109"/>
      <c r="E29" s="109"/>
    </row>
    <row r="30" spans="1:5" ht="13.5" customHeight="1">
      <c r="A30" s="44"/>
      <c r="B30" s="44"/>
      <c r="C30" s="45"/>
      <c r="D30" s="45"/>
      <c r="E30" s="45"/>
    </row>
    <row r="31" spans="1:5" ht="13.5" customHeight="1">
      <c r="A31" s="553" t="s">
        <v>1234</v>
      </c>
      <c r="B31" s="471"/>
      <c r="C31" s="471"/>
      <c r="D31" s="464"/>
      <c r="E31" s="45"/>
    </row>
    <row r="32" spans="1:5" ht="13.5" customHeight="1">
      <c r="A32" s="44"/>
      <c r="B32" s="44"/>
      <c r="C32" s="44"/>
      <c r="D32" s="44"/>
      <c r="E32" s="45"/>
    </row>
    <row r="33" spans="1:5" ht="14.25" customHeight="1">
      <c r="A33" s="553" t="s">
        <v>1235</v>
      </c>
      <c r="B33" s="471"/>
      <c r="C33" s="471"/>
      <c r="D33" s="471"/>
      <c r="E33" s="464"/>
    </row>
    <row r="34" spans="1:5" ht="13.5" customHeight="1">
      <c r="A34" s="32"/>
      <c r="B34" s="32"/>
      <c r="C34" s="32"/>
      <c r="D34" s="32"/>
      <c r="E34" s="32"/>
    </row>
    <row r="35" spans="1:5" ht="13.5" customHeight="1">
      <c r="A35" s="5" t="s">
        <v>1236</v>
      </c>
      <c r="B35" s="2"/>
      <c r="C35" s="2"/>
      <c r="D35" s="2"/>
      <c r="E35" s="2"/>
    </row>
    <row r="36" spans="1:5" ht="13.5" customHeight="1">
      <c r="A36" s="12"/>
      <c r="B36" s="2"/>
      <c r="C36" s="2"/>
      <c r="D36" s="2"/>
      <c r="E36" s="2"/>
    </row>
    <row r="37" spans="1:5" ht="14.25" customHeight="1">
      <c r="A37" s="517" t="s">
        <v>90</v>
      </c>
      <c r="B37" s="518"/>
      <c r="C37" s="518"/>
      <c r="D37" s="518"/>
      <c r="E37" s="519"/>
    </row>
    <row r="38" spans="1:5" ht="13.5" customHeight="1">
      <c r="A38" s="244" t="s">
        <v>1219</v>
      </c>
      <c r="B38" s="244" t="s">
        <v>1220</v>
      </c>
      <c r="C38" s="16" t="s">
        <v>1221</v>
      </c>
      <c r="D38" s="16" t="s">
        <v>1222</v>
      </c>
      <c r="E38" s="16" t="s">
        <v>1223</v>
      </c>
    </row>
    <row r="39" spans="1:5" ht="13.5" customHeight="1">
      <c r="A39" s="396">
        <v>21</v>
      </c>
      <c r="B39" s="397" t="s">
        <v>1237</v>
      </c>
      <c r="C39" s="398">
        <v>12991722</v>
      </c>
      <c r="D39" s="398">
        <v>12901550.101</v>
      </c>
      <c r="E39" s="399">
        <f t="shared" ref="E39:E46" si="2">C39-D39</f>
        <v>90171.899000000209</v>
      </c>
    </row>
    <row r="40" spans="1:5" ht="13.5" customHeight="1">
      <c r="A40" s="396">
        <v>22</v>
      </c>
      <c r="B40" s="397" t="s">
        <v>1238</v>
      </c>
      <c r="C40" s="398">
        <v>2714838</v>
      </c>
      <c r="D40" s="398">
        <v>2635469.1090000002</v>
      </c>
      <c r="E40" s="399">
        <f t="shared" si="2"/>
        <v>79368.890999999829</v>
      </c>
    </row>
    <row r="41" spans="1:5" ht="13.5" customHeight="1">
      <c r="A41" s="396">
        <v>23</v>
      </c>
      <c r="B41" s="397" t="s">
        <v>1239</v>
      </c>
      <c r="C41" s="398">
        <v>211790</v>
      </c>
      <c r="D41" s="398">
        <v>211789.85</v>
      </c>
      <c r="E41" s="399">
        <f t="shared" si="2"/>
        <v>0.14999999999417923</v>
      </c>
    </row>
    <row r="42" spans="1:5" ht="13.5" customHeight="1">
      <c r="A42" s="396">
        <v>24</v>
      </c>
      <c r="B42" s="397" t="s">
        <v>1240</v>
      </c>
      <c r="C42" s="398">
        <v>71950533</v>
      </c>
      <c r="D42" s="398">
        <v>71179230.600999996</v>
      </c>
      <c r="E42" s="399">
        <f t="shared" si="2"/>
        <v>771302.39900000393</v>
      </c>
    </row>
    <row r="43" spans="1:5" ht="13.5" customHeight="1">
      <c r="A43" s="396">
        <v>25</v>
      </c>
      <c r="B43" s="397" t="s">
        <v>1241</v>
      </c>
      <c r="C43" s="398">
        <v>265966</v>
      </c>
      <c r="D43" s="398">
        <v>353596.86900000001</v>
      </c>
      <c r="E43" s="399">
        <f t="shared" si="2"/>
        <v>-87630.869000000006</v>
      </c>
    </row>
    <row r="44" spans="1:5" ht="13.5" customHeight="1">
      <c r="A44" s="396">
        <v>26</v>
      </c>
      <c r="B44" s="397" t="s">
        <v>1242</v>
      </c>
      <c r="C44" s="398">
        <v>108155</v>
      </c>
      <c r="D44" s="398">
        <v>108146.853</v>
      </c>
      <c r="E44" s="399">
        <f t="shared" si="2"/>
        <v>8.146999999997206</v>
      </c>
    </row>
    <row r="45" spans="1:5" ht="13.5" customHeight="1">
      <c r="A45" s="396">
        <v>29</v>
      </c>
      <c r="B45" s="397" t="s">
        <v>1243</v>
      </c>
      <c r="C45" s="398">
        <v>300912</v>
      </c>
      <c r="D45" s="398">
        <v>298271.45299999998</v>
      </c>
      <c r="E45" s="399">
        <f t="shared" si="2"/>
        <v>2640.5470000000205</v>
      </c>
    </row>
    <row r="46" spans="1:5" ht="13.5" customHeight="1">
      <c r="A46" s="409">
        <v>34</v>
      </c>
      <c r="B46" s="410" t="s">
        <v>1244</v>
      </c>
      <c r="C46" s="411">
        <v>3393484</v>
      </c>
      <c r="D46" s="411">
        <v>3410343.3280000002</v>
      </c>
      <c r="E46" s="399">
        <f t="shared" si="2"/>
        <v>-16859.328000000212</v>
      </c>
    </row>
    <row r="47" spans="1:5" ht="13.5" customHeight="1">
      <c r="A47" s="564" t="s">
        <v>85</v>
      </c>
      <c r="B47" s="477"/>
      <c r="C47" s="412">
        <f t="shared" ref="C47:E47" si="3">SUM(C39:C46)</f>
        <v>91937400</v>
      </c>
      <c r="D47" s="412">
        <f t="shared" si="3"/>
        <v>91098398.16399999</v>
      </c>
      <c r="E47" s="412">
        <f t="shared" si="3"/>
        <v>839001.83600000374</v>
      </c>
    </row>
    <row r="48" spans="1:5" ht="13.5" customHeight="1">
      <c r="A48" s="186"/>
      <c r="B48" s="186"/>
      <c r="C48" s="45"/>
      <c r="D48" s="45"/>
      <c r="E48" s="413">
        <f>D47/C47</f>
        <v>0.99087420531796622</v>
      </c>
    </row>
    <row r="49" spans="1:5" ht="13.5" customHeight="1">
      <c r="A49" s="553" t="s">
        <v>1245</v>
      </c>
      <c r="B49" s="471"/>
      <c r="C49" s="471"/>
      <c r="D49" s="464"/>
      <c r="E49" s="45"/>
    </row>
    <row r="50" spans="1:5" ht="13.5" customHeight="1">
      <c r="A50" s="186"/>
      <c r="B50" s="186"/>
      <c r="C50" s="45"/>
      <c r="D50" s="45"/>
      <c r="E50" s="45"/>
    </row>
    <row r="51" spans="1:5" ht="13.5" customHeight="1">
      <c r="A51" s="556" t="s">
        <v>1246</v>
      </c>
      <c r="B51" s="479"/>
      <c r="C51" s="479"/>
      <c r="D51" s="479"/>
      <c r="E51" s="480"/>
    </row>
    <row r="52" spans="1:5" ht="13.5" customHeight="1">
      <c r="A52" s="483"/>
      <c r="B52" s="484"/>
      <c r="C52" s="484"/>
      <c r="D52" s="484"/>
      <c r="E52" s="455"/>
    </row>
    <row r="53" spans="1:5" ht="13.5" customHeight="1">
      <c r="A53" s="186"/>
      <c r="B53" s="186"/>
      <c r="C53" s="45"/>
      <c r="D53" s="45"/>
      <c r="E53" s="45"/>
    </row>
    <row r="54" spans="1:5" ht="14.25" customHeight="1">
      <c r="A54" s="553" t="s">
        <v>1235</v>
      </c>
      <c r="B54" s="471"/>
      <c r="C54" s="471"/>
      <c r="D54" s="471"/>
      <c r="E54" s="464"/>
    </row>
    <row r="55" spans="1:5" ht="13.5" customHeight="1">
      <c r="A55" s="414"/>
      <c r="B55" s="414"/>
      <c r="C55" s="407"/>
      <c r="D55" s="407"/>
      <c r="E55" s="407"/>
    </row>
    <row r="56" spans="1:5" ht="13.5" customHeight="1">
      <c r="A56" s="556" t="s">
        <v>1247</v>
      </c>
      <c r="B56" s="479"/>
      <c r="C56" s="479"/>
      <c r="D56" s="479"/>
      <c r="E56" s="480"/>
    </row>
    <row r="57" spans="1:5" ht="13.5" customHeight="1">
      <c r="A57" s="483"/>
      <c r="B57" s="484"/>
      <c r="C57" s="484"/>
      <c r="D57" s="484"/>
      <c r="E57" s="455"/>
    </row>
    <row r="58" spans="1:5" ht="13.5" customHeight="1">
      <c r="A58" s="415"/>
      <c r="B58" s="415"/>
      <c r="C58" s="416"/>
      <c r="D58" s="416"/>
      <c r="E58" s="416"/>
    </row>
    <row r="59" spans="1:5" ht="13.5" customHeight="1">
      <c r="A59" s="556" t="s">
        <v>1248</v>
      </c>
      <c r="B59" s="479"/>
      <c r="C59" s="479"/>
      <c r="D59" s="479"/>
      <c r="E59" s="480"/>
    </row>
    <row r="60" spans="1:5" ht="13.5" customHeight="1">
      <c r="A60" s="481"/>
      <c r="B60" s="451"/>
      <c r="C60" s="451"/>
      <c r="D60" s="451"/>
      <c r="E60" s="482"/>
    </row>
    <row r="61" spans="1:5" ht="13.5" customHeight="1">
      <c r="A61" s="481"/>
      <c r="B61" s="451"/>
      <c r="C61" s="451"/>
      <c r="D61" s="451"/>
      <c r="E61" s="482"/>
    </row>
    <row r="62" spans="1:5" ht="13.5" customHeight="1">
      <c r="A62" s="481"/>
      <c r="B62" s="451"/>
      <c r="C62" s="451"/>
      <c r="D62" s="451"/>
      <c r="E62" s="482"/>
    </row>
    <row r="63" spans="1:5" ht="13.5" customHeight="1">
      <c r="A63" s="481"/>
      <c r="B63" s="451"/>
      <c r="C63" s="451"/>
      <c r="D63" s="451"/>
      <c r="E63" s="482"/>
    </row>
    <row r="64" spans="1:5" ht="13.5" customHeight="1">
      <c r="A64" s="481"/>
      <c r="B64" s="451"/>
      <c r="C64" s="451"/>
      <c r="D64" s="451"/>
      <c r="E64" s="482"/>
    </row>
    <row r="65" spans="1:5" ht="13.5" customHeight="1">
      <c r="A65" s="483"/>
      <c r="B65" s="484"/>
      <c r="C65" s="484"/>
      <c r="D65" s="484"/>
      <c r="E65" s="455"/>
    </row>
    <row r="66" spans="1:5" ht="13.5" customHeight="1">
      <c r="A66" s="405"/>
      <c r="B66" s="405"/>
      <c r="C66" s="61"/>
      <c r="D66" s="61"/>
      <c r="E66" s="61"/>
    </row>
    <row r="67" spans="1:5" ht="13.5" customHeight="1">
      <c r="A67" s="517" t="s">
        <v>1233</v>
      </c>
      <c r="B67" s="518"/>
      <c r="C67" s="518"/>
      <c r="D67" s="518"/>
      <c r="E67" s="519"/>
    </row>
    <row r="68" spans="1:5" ht="13.5" customHeight="1">
      <c r="A68" s="244" t="s">
        <v>1219</v>
      </c>
      <c r="B68" s="244" t="s">
        <v>1220</v>
      </c>
      <c r="C68" s="16" t="s">
        <v>1221</v>
      </c>
      <c r="D68" s="16" t="s">
        <v>1222</v>
      </c>
      <c r="E68" s="16" t="s">
        <v>1223</v>
      </c>
    </row>
    <row r="69" spans="1:5" ht="13.5" customHeight="1">
      <c r="A69" s="108"/>
      <c r="B69" s="385"/>
      <c r="C69" s="108"/>
      <c r="D69" s="108"/>
      <c r="E69" s="108"/>
    </row>
    <row r="70" spans="1:5" ht="13.5" customHeight="1">
      <c r="A70" s="108"/>
      <c r="B70" s="385"/>
      <c r="C70" s="108"/>
      <c r="D70" s="108"/>
      <c r="E70" s="108"/>
    </row>
    <row r="71" spans="1:5" ht="13.5" customHeight="1">
      <c r="A71" s="113"/>
      <c r="B71" s="408"/>
      <c r="C71" s="113"/>
      <c r="D71" s="113"/>
      <c r="E71" s="113"/>
    </row>
    <row r="72" spans="1:5" ht="13.5" customHeight="1">
      <c r="A72" s="557" t="s">
        <v>85</v>
      </c>
      <c r="B72" s="477"/>
      <c r="C72" s="109"/>
      <c r="D72" s="109"/>
      <c r="E72" s="109"/>
    </row>
    <row r="73" spans="1:5" ht="13.5" customHeight="1">
      <c r="A73" s="12"/>
      <c r="B73" s="2"/>
      <c r="C73" s="2"/>
      <c r="D73" s="2"/>
      <c r="E73" s="2"/>
    </row>
    <row r="74" spans="1:5" ht="13.5" customHeight="1">
      <c r="A74" s="553" t="s">
        <v>1249</v>
      </c>
      <c r="B74" s="471"/>
      <c r="C74" s="471"/>
      <c r="D74" s="464"/>
      <c r="E74" s="2"/>
    </row>
    <row r="75" spans="1:5" ht="13.5" customHeight="1">
      <c r="A75" s="12"/>
      <c r="B75" s="2"/>
      <c r="C75" s="2"/>
      <c r="D75" s="2"/>
      <c r="E75" s="2"/>
    </row>
    <row r="76" spans="1:5" ht="13.5" customHeight="1">
      <c r="A76" s="5" t="s">
        <v>1250</v>
      </c>
      <c r="B76" s="5"/>
      <c r="C76" s="5"/>
      <c r="D76" s="5"/>
      <c r="E76" s="2"/>
    </row>
    <row r="77" spans="1:5" ht="13.5" customHeight="1">
      <c r="A77" s="12"/>
      <c r="B77" s="2"/>
      <c r="C77" s="2"/>
      <c r="D77" s="2"/>
      <c r="E77" s="2"/>
    </row>
    <row r="78" spans="1:5" ht="13.5" customHeight="1">
      <c r="A78" s="5" t="s">
        <v>71</v>
      </c>
      <c r="B78" s="2"/>
      <c r="C78" s="2"/>
      <c r="D78" s="2"/>
      <c r="E78" s="2"/>
    </row>
    <row r="79" spans="1:5" ht="14.25" customHeight="1">
      <c r="A79" s="125"/>
      <c r="B79" s="125"/>
      <c r="C79" s="125"/>
      <c r="D79" s="2"/>
      <c r="E79" s="2"/>
    </row>
    <row r="80" spans="1:5" ht="13.5" customHeight="1">
      <c r="A80" s="465" t="s">
        <v>72</v>
      </c>
      <c r="B80" s="456"/>
      <c r="C80" s="453"/>
      <c r="D80" s="2"/>
      <c r="E80" s="2"/>
    </row>
  </sheetData>
  <mergeCells count="22">
    <mergeCell ref="A1:D1"/>
    <mergeCell ref="A5:E5"/>
    <mergeCell ref="A12:B12"/>
    <mergeCell ref="A14:D14"/>
    <mergeCell ref="A16:E17"/>
    <mergeCell ref="A19:E19"/>
    <mergeCell ref="A21:E22"/>
    <mergeCell ref="A51:E52"/>
    <mergeCell ref="A54:E54"/>
    <mergeCell ref="A56:E57"/>
    <mergeCell ref="A24:E24"/>
    <mergeCell ref="A29:B29"/>
    <mergeCell ref="A31:D31"/>
    <mergeCell ref="A33:E33"/>
    <mergeCell ref="A37:E37"/>
    <mergeCell ref="A47:B47"/>
    <mergeCell ref="A49:D49"/>
    <mergeCell ref="A59:E65"/>
    <mergeCell ref="A67:E67"/>
    <mergeCell ref="A72:B72"/>
    <mergeCell ref="A74:D74"/>
    <mergeCell ref="A80:C80"/>
  </mergeCells>
  <pageMargins left="0.25" right="0.25" top="0.75" bottom="0.75" header="0" footer="0"/>
  <pageSetup paperSize="9" fitToHeight="0" orientation="landscape"/>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workbookViewId="0">
      <selection activeCell="E20" sqref="E20"/>
    </sheetView>
  </sheetViews>
  <sheetFormatPr baseColWidth="10" defaultColWidth="14.42578125" defaultRowHeight="15" customHeight="1"/>
  <cols>
    <col min="1" max="1" width="10.140625" customWidth="1"/>
    <col min="2" max="2" width="30.5703125" customWidth="1"/>
    <col min="3" max="3" width="50.5703125" customWidth="1"/>
    <col min="4" max="4" width="24.85546875" customWidth="1"/>
    <col min="5" max="5" width="27.140625" customWidth="1"/>
  </cols>
  <sheetData>
    <row r="1" spans="1:5" ht="14.25" customHeight="1">
      <c r="A1" s="576" t="s">
        <v>1251</v>
      </c>
      <c r="B1" s="471"/>
      <c r="C1" s="471"/>
      <c r="D1" s="471"/>
      <c r="E1" s="464"/>
    </row>
    <row r="2" spans="1:5" ht="14.25" customHeight="1">
      <c r="A2" s="417"/>
      <c r="B2" s="417"/>
      <c r="C2" s="417"/>
      <c r="D2" s="417"/>
      <c r="E2" s="417"/>
    </row>
    <row r="3" spans="1:5" ht="14.25" customHeight="1">
      <c r="A3" s="418" t="s">
        <v>1252</v>
      </c>
      <c r="B3" s="417"/>
      <c r="C3" s="417"/>
      <c r="D3" s="417"/>
      <c r="E3" s="417"/>
    </row>
    <row r="4" spans="1:5" ht="14.25" customHeight="1">
      <c r="A4" s="418"/>
      <c r="B4" s="417"/>
      <c r="C4" s="417"/>
      <c r="D4" s="417"/>
      <c r="E4" s="417"/>
    </row>
    <row r="5" spans="1:5" ht="14.25" customHeight="1">
      <c r="A5" s="223" t="s">
        <v>1253</v>
      </c>
      <c r="B5" s="417"/>
      <c r="C5" s="417"/>
      <c r="D5" s="417"/>
      <c r="E5" s="417"/>
    </row>
    <row r="6" spans="1:5" ht="14.25" customHeight="1">
      <c r="A6" s="223"/>
      <c r="B6" s="417"/>
      <c r="C6" s="417"/>
      <c r="D6" s="417"/>
      <c r="E6" s="417"/>
    </row>
    <row r="7" spans="1:5" ht="14.25" customHeight="1">
      <c r="A7" s="572" t="s">
        <v>1254</v>
      </c>
      <c r="B7" s="471"/>
      <c r="C7" s="471"/>
      <c r="D7" s="471"/>
      <c r="E7" s="464"/>
    </row>
    <row r="8" spans="1:5" ht="14.25" customHeight="1">
      <c r="A8" s="417"/>
      <c r="B8" s="417"/>
      <c r="C8" s="417"/>
      <c r="D8" s="417"/>
      <c r="E8" s="417"/>
    </row>
    <row r="9" spans="1:5" ht="14.25" customHeight="1">
      <c r="A9" s="573" t="s">
        <v>106</v>
      </c>
      <c r="B9" s="573" t="s">
        <v>107</v>
      </c>
      <c r="C9" s="573" t="s">
        <v>351</v>
      </c>
      <c r="D9" s="574" t="s">
        <v>90</v>
      </c>
      <c r="E9" s="453"/>
    </row>
    <row r="10" spans="1:5" ht="14.25" customHeight="1">
      <c r="A10" s="475"/>
      <c r="B10" s="475"/>
      <c r="C10" s="475"/>
      <c r="D10" s="201" t="s">
        <v>1255</v>
      </c>
      <c r="E10" s="201" t="s">
        <v>1256</v>
      </c>
    </row>
    <row r="11" spans="1:5" ht="16.5" customHeight="1">
      <c r="A11" s="120">
        <v>1</v>
      </c>
      <c r="B11" s="419"/>
      <c r="C11" s="419"/>
      <c r="D11" s="419"/>
      <c r="E11" s="419"/>
    </row>
    <row r="12" spans="1:5" ht="14.25" customHeight="1">
      <c r="A12" s="120">
        <v>10</v>
      </c>
      <c r="B12" s="419"/>
      <c r="C12" s="419"/>
      <c r="D12" s="419"/>
      <c r="E12" s="419"/>
    </row>
    <row r="13" spans="1:5" ht="14.25" customHeight="1">
      <c r="A13" s="577" t="s">
        <v>1257</v>
      </c>
      <c r="B13" s="566"/>
      <c r="C13" s="567"/>
      <c r="D13" s="420"/>
      <c r="E13" s="420"/>
    </row>
    <row r="14" spans="1:5" ht="14.25" customHeight="1">
      <c r="A14" s="578" t="s">
        <v>85</v>
      </c>
      <c r="B14" s="510"/>
      <c r="C14" s="477"/>
      <c r="D14" s="421"/>
      <c r="E14" s="421"/>
    </row>
    <row r="15" spans="1:5" ht="14.25" customHeight="1">
      <c r="A15" s="579" t="s">
        <v>1258</v>
      </c>
      <c r="B15" s="471"/>
      <c r="C15" s="471"/>
      <c r="D15" s="471"/>
      <c r="E15" s="464"/>
    </row>
    <row r="16" spans="1:5" ht="14.25" customHeight="1">
      <c r="A16" s="417"/>
      <c r="B16" s="417"/>
      <c r="C16" s="417"/>
      <c r="D16" s="417"/>
      <c r="E16" s="417"/>
    </row>
    <row r="17" spans="1:5" ht="14.25" customHeight="1">
      <c r="A17" s="223" t="s">
        <v>1259</v>
      </c>
      <c r="B17" s="417"/>
      <c r="C17" s="417"/>
      <c r="D17" s="417"/>
      <c r="E17" s="417"/>
    </row>
    <row r="18" spans="1:5" ht="14.25" customHeight="1">
      <c r="A18" s="223"/>
      <c r="B18" s="417"/>
      <c r="C18" s="417"/>
      <c r="D18" s="417"/>
      <c r="E18" s="417"/>
    </row>
    <row r="19" spans="1:5" ht="14.25" customHeight="1">
      <c r="A19" s="572" t="s">
        <v>1254</v>
      </c>
      <c r="B19" s="471"/>
      <c r="C19" s="471"/>
      <c r="D19" s="471"/>
      <c r="E19" s="464"/>
    </row>
    <row r="20" spans="1:5" ht="14.25" customHeight="1">
      <c r="A20" s="417"/>
      <c r="B20" s="417"/>
      <c r="C20" s="417"/>
      <c r="D20" s="417"/>
      <c r="E20" s="417"/>
    </row>
    <row r="21" spans="1:5" ht="15.75" customHeight="1">
      <c r="A21" s="573" t="s">
        <v>106</v>
      </c>
      <c r="B21" s="573" t="s">
        <v>107</v>
      </c>
      <c r="C21" s="573" t="s">
        <v>351</v>
      </c>
      <c r="D21" s="574" t="s">
        <v>90</v>
      </c>
      <c r="E21" s="453"/>
    </row>
    <row r="22" spans="1:5" ht="14.25" customHeight="1">
      <c r="A22" s="475"/>
      <c r="B22" s="475"/>
      <c r="C22" s="475"/>
      <c r="D22" s="201" t="s">
        <v>1255</v>
      </c>
      <c r="E22" s="201" t="s">
        <v>1260</v>
      </c>
    </row>
    <row r="23" spans="1:5" ht="14.25" customHeight="1">
      <c r="A23" s="120">
        <v>1</v>
      </c>
      <c r="B23" s="419"/>
      <c r="C23" s="419"/>
      <c r="D23" s="419"/>
      <c r="E23" s="419"/>
    </row>
    <row r="24" spans="1:5" ht="14.25" customHeight="1">
      <c r="A24" s="120">
        <v>10</v>
      </c>
      <c r="B24" s="419"/>
      <c r="C24" s="419"/>
      <c r="D24" s="419"/>
      <c r="E24" s="419"/>
    </row>
    <row r="25" spans="1:5" ht="16.5" customHeight="1">
      <c r="A25" s="565" t="s">
        <v>1257</v>
      </c>
      <c r="B25" s="566"/>
      <c r="C25" s="567"/>
      <c r="D25" s="420"/>
      <c r="E25" s="420"/>
    </row>
    <row r="26" spans="1:5" ht="15" customHeight="1">
      <c r="A26" s="571" t="s">
        <v>85</v>
      </c>
      <c r="B26" s="569"/>
      <c r="C26" s="555"/>
      <c r="D26" s="421"/>
      <c r="E26" s="421"/>
    </row>
    <row r="27" spans="1:5" ht="14.25" customHeight="1">
      <c r="A27" s="575" t="s">
        <v>1258</v>
      </c>
      <c r="B27" s="471"/>
      <c r="C27" s="471"/>
      <c r="D27" s="471"/>
      <c r="E27" s="464"/>
    </row>
    <row r="28" spans="1:5" ht="14.25" customHeight="1">
      <c r="A28" s="422"/>
      <c r="B28" s="422"/>
      <c r="C28" s="422"/>
      <c r="D28" s="422"/>
      <c r="E28" s="422"/>
    </row>
    <row r="29" spans="1:5" ht="14.25" customHeight="1">
      <c r="A29" s="417"/>
      <c r="B29" s="417"/>
      <c r="C29" s="417"/>
      <c r="D29" s="417"/>
      <c r="E29" s="417"/>
    </row>
    <row r="30" spans="1:5" ht="14.25" customHeight="1">
      <c r="A30" s="576" t="s">
        <v>1261</v>
      </c>
      <c r="B30" s="471"/>
      <c r="C30" s="464"/>
      <c r="D30" s="417"/>
      <c r="E30" s="417"/>
    </row>
    <row r="31" spans="1:5" ht="14.25" customHeight="1">
      <c r="A31" s="417"/>
      <c r="B31" s="417"/>
      <c r="C31" s="417"/>
      <c r="D31" s="417"/>
      <c r="E31" s="417"/>
    </row>
    <row r="32" spans="1:5" ht="14.25" customHeight="1">
      <c r="A32" s="223" t="s">
        <v>1262</v>
      </c>
      <c r="B32" s="417"/>
      <c r="C32" s="417"/>
      <c r="D32" s="417"/>
      <c r="E32" s="417"/>
    </row>
    <row r="33" spans="1:5" ht="14.25" customHeight="1">
      <c r="A33" s="223"/>
      <c r="B33" s="417"/>
      <c r="C33" s="417"/>
      <c r="D33" s="417"/>
      <c r="E33" s="417"/>
    </row>
    <row r="34" spans="1:5" ht="14.25" customHeight="1">
      <c r="A34" s="572" t="s">
        <v>1263</v>
      </c>
      <c r="B34" s="471"/>
      <c r="C34" s="471"/>
      <c r="D34" s="471"/>
      <c r="E34" s="464"/>
    </row>
    <row r="35" spans="1:5" ht="14.25" customHeight="1">
      <c r="A35" s="417"/>
      <c r="B35" s="417"/>
      <c r="C35" s="417"/>
      <c r="D35" s="417"/>
      <c r="E35" s="417"/>
    </row>
    <row r="36" spans="1:5" ht="14.25" customHeight="1">
      <c r="A36" s="573" t="s">
        <v>106</v>
      </c>
      <c r="B36" s="573" t="s">
        <v>107</v>
      </c>
      <c r="C36" s="573" t="s">
        <v>351</v>
      </c>
      <c r="D36" s="574" t="s">
        <v>90</v>
      </c>
      <c r="E36" s="453"/>
    </row>
    <row r="37" spans="1:5" ht="14.25" customHeight="1">
      <c r="A37" s="475"/>
      <c r="B37" s="475"/>
      <c r="C37" s="475"/>
      <c r="D37" s="423" t="s">
        <v>1255</v>
      </c>
      <c r="E37" s="423" t="s">
        <v>1264</v>
      </c>
    </row>
    <row r="38" spans="1:5" ht="14.25" customHeight="1">
      <c r="A38" s="424">
        <v>1</v>
      </c>
      <c r="B38" s="425" t="s">
        <v>1265</v>
      </c>
      <c r="C38" s="425" t="s">
        <v>407</v>
      </c>
      <c r="D38" s="426">
        <v>558680598</v>
      </c>
      <c r="E38" s="426">
        <v>153961014</v>
      </c>
    </row>
    <row r="39" spans="1:5" ht="14.25" customHeight="1">
      <c r="A39" s="425">
        <v>2</v>
      </c>
      <c r="B39" s="425" t="s">
        <v>1266</v>
      </c>
      <c r="C39" s="425" t="s">
        <v>1267</v>
      </c>
      <c r="D39" s="427">
        <v>441357600</v>
      </c>
      <c r="E39" s="426">
        <v>110555454</v>
      </c>
    </row>
    <row r="40" spans="1:5" ht="14.25" customHeight="1">
      <c r="A40" s="425">
        <v>3</v>
      </c>
      <c r="B40" s="425" t="s">
        <v>1268</v>
      </c>
      <c r="C40" s="425" t="s">
        <v>1269</v>
      </c>
      <c r="D40" s="427">
        <v>425782500</v>
      </c>
      <c r="E40" s="426">
        <v>102969220</v>
      </c>
    </row>
    <row r="41" spans="1:5" ht="14.25" customHeight="1">
      <c r="A41" s="425">
        <v>4</v>
      </c>
      <c r="B41" s="425" t="s">
        <v>358</v>
      </c>
      <c r="C41" s="425" t="s">
        <v>359</v>
      </c>
      <c r="D41" s="427">
        <v>351444800</v>
      </c>
      <c r="E41" s="426">
        <v>351444800</v>
      </c>
    </row>
    <row r="42" spans="1:5" ht="14.25" customHeight="1">
      <c r="A42" s="425">
        <v>5</v>
      </c>
      <c r="B42" s="425" t="s">
        <v>354</v>
      </c>
      <c r="C42" s="425" t="s">
        <v>355</v>
      </c>
      <c r="D42" s="427">
        <v>344646260</v>
      </c>
      <c r="E42" s="426">
        <v>344646260</v>
      </c>
    </row>
    <row r="43" spans="1:5" ht="14.25" customHeight="1">
      <c r="A43" s="425">
        <v>6</v>
      </c>
      <c r="B43" s="425" t="s">
        <v>1270</v>
      </c>
      <c r="C43" s="425" t="s">
        <v>1271</v>
      </c>
      <c r="D43" s="427">
        <v>324444104</v>
      </c>
      <c r="E43" s="426">
        <v>110043981</v>
      </c>
    </row>
    <row r="44" spans="1:5" ht="14.25" customHeight="1">
      <c r="A44" s="425">
        <v>7</v>
      </c>
      <c r="B44" s="425" t="s">
        <v>1272</v>
      </c>
      <c r="C44" s="425" t="s">
        <v>405</v>
      </c>
      <c r="D44" s="427">
        <v>322770400</v>
      </c>
      <c r="E44" s="426">
        <v>110275196</v>
      </c>
    </row>
    <row r="45" spans="1:5" ht="14.25" customHeight="1">
      <c r="A45" s="425">
        <v>8</v>
      </c>
      <c r="B45" s="425" t="s">
        <v>1273</v>
      </c>
      <c r="C45" s="425" t="s">
        <v>401</v>
      </c>
      <c r="D45" s="427">
        <v>278584704</v>
      </c>
      <c r="E45" s="426">
        <v>108442868</v>
      </c>
    </row>
    <row r="46" spans="1:5" ht="14.25" customHeight="1">
      <c r="A46" s="425">
        <v>9</v>
      </c>
      <c r="B46" s="425" t="s">
        <v>1274</v>
      </c>
      <c r="C46" s="425" t="s">
        <v>1275</v>
      </c>
      <c r="D46" s="427">
        <v>261600000</v>
      </c>
      <c r="E46" s="426">
        <v>64192925</v>
      </c>
    </row>
    <row r="47" spans="1:5" ht="14.25" customHeight="1">
      <c r="A47" s="425">
        <v>10</v>
      </c>
      <c r="B47" s="425" t="s">
        <v>1276</v>
      </c>
      <c r="C47" s="425" t="s">
        <v>1277</v>
      </c>
      <c r="D47" s="427">
        <v>223345000</v>
      </c>
      <c r="E47" s="426">
        <v>69143770</v>
      </c>
    </row>
    <row r="48" spans="1:5" ht="14.25" customHeight="1">
      <c r="A48" s="570" t="s">
        <v>1257</v>
      </c>
      <c r="B48" s="566"/>
      <c r="C48" s="567"/>
      <c r="D48" s="428">
        <v>16998587957</v>
      </c>
      <c r="E48" s="428">
        <v>7605906781</v>
      </c>
    </row>
    <row r="49" spans="1:5" ht="14.25" customHeight="1">
      <c r="A49" s="571" t="s">
        <v>85</v>
      </c>
      <c r="B49" s="569"/>
      <c r="C49" s="555"/>
      <c r="D49" s="429">
        <f t="shared" ref="D49:E49" si="0">SUM(D38:D48)</f>
        <v>20531243923</v>
      </c>
      <c r="E49" s="429">
        <f t="shared" si="0"/>
        <v>9131582269</v>
      </c>
    </row>
    <row r="50" spans="1:5" ht="14.25" customHeight="1">
      <c r="A50" s="430" t="s">
        <v>1278</v>
      </c>
      <c r="B50" s="417"/>
      <c r="C50" s="417"/>
      <c r="D50" s="417"/>
      <c r="E50" s="417"/>
    </row>
    <row r="51" spans="1:5" ht="14.25" customHeight="1">
      <c r="A51" s="417"/>
      <c r="B51" s="417"/>
      <c r="C51" s="417"/>
      <c r="D51" s="417"/>
      <c r="E51" s="417"/>
    </row>
    <row r="52" spans="1:5" ht="14.25" customHeight="1">
      <c r="A52" s="223" t="s">
        <v>1279</v>
      </c>
      <c r="B52" s="417"/>
      <c r="C52" s="417"/>
      <c r="D52" s="417"/>
      <c r="E52" s="417"/>
    </row>
    <row r="53" spans="1:5" ht="14.25" customHeight="1">
      <c r="A53" s="223"/>
      <c r="B53" s="417"/>
      <c r="C53" s="417"/>
      <c r="D53" s="417"/>
      <c r="E53" s="417"/>
    </row>
    <row r="54" spans="1:5" ht="15" customHeight="1">
      <c r="A54" s="572" t="s">
        <v>1263</v>
      </c>
      <c r="B54" s="471"/>
      <c r="C54" s="471"/>
      <c r="D54" s="471"/>
      <c r="E54" s="464"/>
    </row>
    <row r="55" spans="1:5" ht="14.25" customHeight="1">
      <c r="A55" s="417"/>
      <c r="B55" s="417"/>
      <c r="C55" s="417"/>
      <c r="D55" s="417"/>
      <c r="E55" s="417"/>
    </row>
    <row r="56" spans="1:5" ht="14.25" customHeight="1">
      <c r="A56" s="573" t="s">
        <v>106</v>
      </c>
      <c r="B56" s="573" t="s">
        <v>107</v>
      </c>
      <c r="C56" s="573" t="s">
        <v>351</v>
      </c>
      <c r="D56" s="574" t="s">
        <v>90</v>
      </c>
      <c r="E56" s="453"/>
    </row>
    <row r="57" spans="1:5" ht="14.25" customHeight="1">
      <c r="A57" s="475"/>
      <c r="B57" s="475"/>
      <c r="C57" s="475"/>
      <c r="D57" s="423" t="s">
        <v>1255</v>
      </c>
      <c r="E57" s="423" t="s">
        <v>1280</v>
      </c>
    </row>
    <row r="58" spans="1:5" ht="14.25" customHeight="1">
      <c r="A58" s="120">
        <v>1</v>
      </c>
      <c r="B58" s="419"/>
      <c r="C58" s="419"/>
      <c r="D58" s="419"/>
      <c r="E58" s="419"/>
    </row>
    <row r="59" spans="1:5" ht="14.25" customHeight="1">
      <c r="A59" s="120">
        <v>10</v>
      </c>
      <c r="B59" s="419"/>
      <c r="C59" s="419"/>
      <c r="D59" s="419"/>
      <c r="E59" s="419"/>
    </row>
    <row r="60" spans="1:5" ht="14.25" customHeight="1">
      <c r="A60" s="565" t="s">
        <v>1281</v>
      </c>
      <c r="B60" s="566"/>
      <c r="C60" s="567"/>
      <c r="D60" s="420"/>
      <c r="E60" s="420"/>
    </row>
    <row r="61" spans="1:5" ht="14.25" customHeight="1">
      <c r="A61" s="568" t="s">
        <v>85</v>
      </c>
      <c r="B61" s="569"/>
      <c r="C61" s="555"/>
      <c r="D61" s="421"/>
      <c r="E61" s="421"/>
    </row>
    <row r="62" spans="1:5" ht="14.25" customHeight="1">
      <c r="A62" s="431" t="s">
        <v>1278</v>
      </c>
      <c r="B62" s="417"/>
      <c r="C62" s="417"/>
      <c r="D62" s="417"/>
      <c r="E62" s="417"/>
    </row>
  </sheetData>
  <mergeCells count="32">
    <mergeCell ref="A1:E1"/>
    <mergeCell ref="A7:E7"/>
    <mergeCell ref="A9:A10"/>
    <mergeCell ref="B9:B10"/>
    <mergeCell ref="C9:C10"/>
    <mergeCell ref="D9:E9"/>
    <mergeCell ref="A13:C13"/>
    <mergeCell ref="A14:C14"/>
    <mergeCell ref="A15:E15"/>
    <mergeCell ref="A19:E19"/>
    <mergeCell ref="A21:A22"/>
    <mergeCell ref="B21:B22"/>
    <mergeCell ref="C21:C22"/>
    <mergeCell ref="D21:E21"/>
    <mergeCell ref="C36:C37"/>
    <mergeCell ref="D36:E36"/>
    <mergeCell ref="A25:C25"/>
    <mergeCell ref="A26:C26"/>
    <mergeCell ref="A27:E27"/>
    <mergeCell ref="A30:C30"/>
    <mergeCell ref="A34:E34"/>
    <mergeCell ref="A36:A37"/>
    <mergeCell ref="B36:B37"/>
    <mergeCell ref="A60:C60"/>
    <mergeCell ref="A61:C61"/>
    <mergeCell ref="A48:C48"/>
    <mergeCell ref="A49:C49"/>
    <mergeCell ref="A54:E54"/>
    <mergeCell ref="A56:A57"/>
    <mergeCell ref="B56:B57"/>
    <mergeCell ref="C56:C57"/>
    <mergeCell ref="D56:E56"/>
  </mergeCells>
  <pageMargins left="0.7" right="0.7" top="0.75" bottom="0.75" header="0" footer="0"/>
  <pageSetup orientation="landscape"/>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showGridLines="0" workbookViewId="0">
      <selection activeCell="E20" sqref="E20"/>
    </sheetView>
  </sheetViews>
  <sheetFormatPr baseColWidth="10" defaultColWidth="14.42578125" defaultRowHeight="15" customHeight="1"/>
  <cols>
    <col min="1" max="1" width="38.42578125" customWidth="1"/>
    <col min="2" max="2" width="22" customWidth="1"/>
    <col min="3" max="6" width="17" customWidth="1"/>
  </cols>
  <sheetData>
    <row r="1" spans="1:6" ht="20.25" customHeight="1">
      <c r="A1" s="450" t="s">
        <v>1282</v>
      </c>
      <c r="B1" s="451"/>
      <c r="C1" s="5"/>
      <c r="D1" s="35"/>
      <c r="E1" s="2"/>
      <c r="F1" s="2"/>
    </row>
    <row r="2" spans="1:6" ht="20.25" customHeight="1">
      <c r="A2" s="12"/>
      <c r="B2" s="12"/>
      <c r="C2" s="2"/>
      <c r="D2" s="147"/>
      <c r="E2" s="142"/>
      <c r="F2" s="2"/>
    </row>
    <row r="3" spans="1:6" ht="20.25" customHeight="1">
      <c r="A3" s="450" t="s">
        <v>1283</v>
      </c>
      <c r="B3" s="451"/>
      <c r="C3" s="2"/>
      <c r="D3" s="432"/>
      <c r="E3" s="229"/>
      <c r="F3" s="2"/>
    </row>
    <row r="4" spans="1:6" ht="20.25" customHeight="1">
      <c r="A4" s="5"/>
      <c r="B4" s="2"/>
      <c r="C4" s="2"/>
      <c r="D4" s="2"/>
      <c r="E4" s="2"/>
      <c r="F4" s="2"/>
    </row>
    <row r="5" spans="1:6" ht="45" customHeight="1">
      <c r="A5" s="452"/>
      <c r="B5" s="453"/>
      <c r="C5" s="242" t="s">
        <v>1284</v>
      </c>
      <c r="D5" s="242" t="s">
        <v>1285</v>
      </c>
      <c r="E5" s="242" t="s">
        <v>1286</v>
      </c>
      <c r="F5" s="116" t="s">
        <v>108</v>
      </c>
    </row>
    <row r="6" spans="1:6" ht="20.25" customHeight="1">
      <c r="A6" s="452" t="s">
        <v>1287</v>
      </c>
      <c r="B6" s="453"/>
      <c r="C6" s="433">
        <v>10589933939</v>
      </c>
      <c r="D6" s="434">
        <v>-487797555</v>
      </c>
      <c r="E6" s="433">
        <v>0</v>
      </c>
      <c r="F6" s="435">
        <f t="shared" ref="F6:F12" si="0">SUM(C6:E6)</f>
        <v>10102136384</v>
      </c>
    </row>
    <row r="7" spans="1:6" ht="20.25" customHeight="1">
      <c r="A7" s="474" t="s">
        <v>1288</v>
      </c>
      <c r="B7" s="436" t="s">
        <v>1289</v>
      </c>
      <c r="C7" s="437"/>
      <c r="D7" s="437"/>
      <c r="E7" s="437"/>
      <c r="F7" s="438">
        <f t="shared" si="0"/>
        <v>0</v>
      </c>
    </row>
    <row r="8" spans="1:6" ht="20.25" customHeight="1">
      <c r="A8" s="475"/>
      <c r="B8" s="439" t="s">
        <v>1290</v>
      </c>
      <c r="C8" s="440"/>
      <c r="D8" s="441">
        <f>628704+675083</f>
        <v>1303787</v>
      </c>
      <c r="E8" s="440"/>
      <c r="F8" s="438">
        <f t="shared" si="0"/>
        <v>1303787</v>
      </c>
    </row>
    <row r="9" spans="1:6" ht="20.25" customHeight="1">
      <c r="A9" s="452" t="s">
        <v>1291</v>
      </c>
      <c r="B9" s="453"/>
      <c r="C9" s="434">
        <f>C6+C7-C8</f>
        <v>10589933939</v>
      </c>
      <c r="D9" s="434">
        <f>-489101342</f>
        <v>-489101342</v>
      </c>
      <c r="E9" s="433">
        <v>13338872149</v>
      </c>
      <c r="F9" s="435">
        <f t="shared" si="0"/>
        <v>23439704746</v>
      </c>
    </row>
    <row r="10" spans="1:6" ht="20.25" customHeight="1">
      <c r="A10" s="474" t="s">
        <v>1292</v>
      </c>
      <c r="B10" s="442" t="s">
        <v>1289</v>
      </c>
      <c r="C10" s="102"/>
      <c r="D10" s="103">
        <v>50379886373</v>
      </c>
      <c r="E10" s="103">
        <v>36735067358</v>
      </c>
      <c r="F10" s="438">
        <f t="shared" si="0"/>
        <v>87114953731</v>
      </c>
    </row>
    <row r="11" spans="1:6" ht="20.25" customHeight="1">
      <c r="A11" s="475"/>
      <c r="B11" s="442" t="s">
        <v>1290</v>
      </c>
      <c r="C11" s="102"/>
      <c r="D11" s="103">
        <v>36923055358</v>
      </c>
      <c r="E11" s="103">
        <v>50073878550</v>
      </c>
      <c r="F11" s="438">
        <f t="shared" si="0"/>
        <v>86996933908</v>
      </c>
    </row>
    <row r="12" spans="1:6" ht="20.25" customHeight="1">
      <c r="A12" s="452" t="s">
        <v>1293</v>
      </c>
      <c r="B12" s="453"/>
      <c r="C12" s="93">
        <f>C9</f>
        <v>10589933939</v>
      </c>
      <c r="D12" s="93">
        <f t="shared" ref="D12:E12" si="1">D9+D10-D11</f>
        <v>12967729673</v>
      </c>
      <c r="E12" s="93">
        <f t="shared" si="1"/>
        <v>60957</v>
      </c>
      <c r="F12" s="443">
        <f t="shared" si="0"/>
        <v>23557724569</v>
      </c>
    </row>
    <row r="13" spans="1:6" ht="20.25" customHeight="1">
      <c r="A13" s="5"/>
      <c r="B13" s="2"/>
      <c r="C13" s="2"/>
      <c r="D13" s="147"/>
      <c r="E13" s="2"/>
      <c r="F13" s="2"/>
    </row>
    <row r="14" spans="1:6" ht="20.25" customHeight="1">
      <c r="A14" s="2"/>
      <c r="B14" s="2"/>
      <c r="C14" s="2"/>
      <c r="D14" s="2"/>
      <c r="E14" s="2"/>
      <c r="F14" s="2"/>
    </row>
    <row r="15" spans="1:6" ht="45" customHeight="1">
      <c r="A15" s="452"/>
      <c r="B15" s="453"/>
      <c r="C15" s="242" t="s">
        <v>1294</v>
      </c>
      <c r="D15" s="242" t="s">
        <v>1295</v>
      </c>
      <c r="E15" s="242" t="s">
        <v>1296</v>
      </c>
      <c r="F15" s="116" t="s">
        <v>108</v>
      </c>
    </row>
    <row r="16" spans="1:6" ht="20.25" customHeight="1">
      <c r="A16" s="487" t="s">
        <v>1297</v>
      </c>
      <c r="B16" s="453"/>
      <c r="C16" s="444">
        <v>10589933939</v>
      </c>
      <c r="D16" s="444">
        <v>-4178861791</v>
      </c>
      <c r="E16" s="444"/>
      <c r="F16" s="444">
        <f>SUM(C16:E16)</f>
        <v>6411072148</v>
      </c>
    </row>
    <row r="17" spans="1:6" ht="20.25" customHeight="1">
      <c r="A17" s="474" t="s">
        <v>1298</v>
      </c>
      <c r="B17" s="445" t="s">
        <v>1289</v>
      </c>
      <c r="C17" s="102"/>
      <c r="D17" s="102"/>
      <c r="E17" s="275"/>
      <c r="F17" s="102"/>
    </row>
    <row r="18" spans="1:6" ht="20.25" customHeight="1">
      <c r="A18" s="475"/>
      <c r="B18" s="445" t="s">
        <v>928</v>
      </c>
      <c r="C18" s="102"/>
      <c r="D18" s="102"/>
      <c r="E18" s="102"/>
      <c r="F18" s="102"/>
    </row>
    <row r="19" spans="1:6" ht="20.25" customHeight="1">
      <c r="A19" s="487" t="s">
        <v>1299</v>
      </c>
      <c r="B19" s="453"/>
      <c r="C19" s="434">
        <f t="shared" ref="C19:D19" si="2">C16+C17-C18</f>
        <v>10589933939</v>
      </c>
      <c r="D19" s="434">
        <f t="shared" si="2"/>
        <v>-4178861791</v>
      </c>
      <c r="E19" s="434">
        <v>3301700474</v>
      </c>
      <c r="F19" s="434">
        <f t="shared" ref="F19:F22" si="3">SUM(C19:E19)</f>
        <v>9712772622</v>
      </c>
    </row>
    <row r="20" spans="1:6" ht="20.25" customHeight="1">
      <c r="A20" s="580" t="s">
        <v>1300</v>
      </c>
      <c r="B20" s="445" t="s">
        <v>1289</v>
      </c>
      <c r="C20" s="446"/>
      <c r="D20" s="447">
        <v>17817961027</v>
      </c>
      <c r="E20" s="447">
        <v>14126313822</v>
      </c>
      <c r="F20" s="102">
        <f t="shared" si="3"/>
        <v>31944274849</v>
      </c>
    </row>
    <row r="21" spans="1:6" ht="20.25" customHeight="1">
      <c r="A21" s="475"/>
      <c r="B21" s="445" t="s">
        <v>1301</v>
      </c>
      <c r="C21" s="446"/>
      <c r="D21" s="447">
        <v>14126896791</v>
      </c>
      <c r="E21" s="447">
        <v>17428014296</v>
      </c>
      <c r="F21" s="102">
        <f t="shared" si="3"/>
        <v>31554911087</v>
      </c>
    </row>
    <row r="22" spans="1:6" ht="20.25" customHeight="1">
      <c r="A22" s="581" t="s">
        <v>1302</v>
      </c>
      <c r="B22" s="453"/>
      <c r="C22" s="93">
        <f t="shared" ref="C22:E22" si="4">C19+C20-C21</f>
        <v>10589933939</v>
      </c>
      <c r="D22" s="93">
        <f t="shared" si="4"/>
        <v>-487797555</v>
      </c>
      <c r="E22" s="448">
        <f t="shared" si="4"/>
        <v>0</v>
      </c>
      <c r="F22" s="93">
        <f t="shared" si="3"/>
        <v>10102136384</v>
      </c>
    </row>
    <row r="23" spans="1:6" ht="20.25" customHeight="1">
      <c r="A23" s="2"/>
      <c r="B23" s="2"/>
      <c r="C23" s="2"/>
      <c r="D23" s="2"/>
      <c r="E23" s="2"/>
      <c r="F23" s="2"/>
    </row>
    <row r="24" spans="1:6" ht="20.25" customHeight="1">
      <c r="A24" s="488" t="s">
        <v>1303</v>
      </c>
      <c r="B24" s="456"/>
      <c r="C24" s="456"/>
      <c r="D24" s="456"/>
      <c r="E24" s="456"/>
      <c r="F24" s="453"/>
    </row>
    <row r="25" spans="1:6" ht="20.25" customHeight="1">
      <c r="A25" s="465" t="s">
        <v>1304</v>
      </c>
      <c r="B25" s="456"/>
      <c r="C25" s="456"/>
      <c r="D25" s="456"/>
      <c r="E25" s="456"/>
      <c r="F25" s="453"/>
    </row>
    <row r="26" spans="1:6" ht="20.25" customHeight="1">
      <c r="A26" s="2"/>
      <c r="B26" s="2"/>
      <c r="C26" s="2"/>
      <c r="D26" s="2"/>
      <c r="E26" s="2"/>
      <c r="F26" s="2"/>
    </row>
    <row r="27" spans="1:6" ht="20.25" customHeight="1">
      <c r="A27" s="5" t="s">
        <v>289</v>
      </c>
      <c r="B27" s="2"/>
      <c r="C27" s="2"/>
      <c r="D27" s="2"/>
      <c r="E27" s="2"/>
      <c r="F27" s="2"/>
    </row>
    <row r="28" spans="1:6" ht="20.25" customHeight="1">
      <c r="A28" s="5"/>
      <c r="B28" s="2"/>
      <c r="C28" s="2"/>
      <c r="D28" s="2"/>
      <c r="E28" s="2"/>
      <c r="F28" s="2"/>
    </row>
    <row r="29" spans="1:6">
      <c r="A29" s="465" t="s">
        <v>1305</v>
      </c>
      <c r="B29" s="456"/>
      <c r="C29" s="456"/>
      <c r="D29" s="456"/>
      <c r="E29" s="456"/>
      <c r="F29" s="453"/>
    </row>
  </sheetData>
  <mergeCells count="17">
    <mergeCell ref="A1:B1"/>
    <mergeCell ref="A3:B3"/>
    <mergeCell ref="A5:B5"/>
    <mergeCell ref="A6:B6"/>
    <mergeCell ref="A7:A8"/>
    <mergeCell ref="A9:B9"/>
    <mergeCell ref="A10:A11"/>
    <mergeCell ref="A24:F24"/>
    <mergeCell ref="A25:F25"/>
    <mergeCell ref="A29:F29"/>
    <mergeCell ref="A12:B12"/>
    <mergeCell ref="A15:B15"/>
    <mergeCell ref="A16:B16"/>
    <mergeCell ref="A17:A18"/>
    <mergeCell ref="A19:B19"/>
    <mergeCell ref="A20:A21"/>
    <mergeCell ref="A22:B22"/>
  </mergeCells>
  <pageMargins left="0.25" right="0.25" top="0.75" bottom="0.75" header="0" footer="0"/>
  <pageSetup paperSize="9" fitToHeight="0" orientation="landscape"/>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
  <sheetViews>
    <sheetView showGridLines="0" workbookViewId="0">
      <selection activeCell="E20" sqref="E20"/>
    </sheetView>
  </sheetViews>
  <sheetFormatPr baseColWidth="10" defaultColWidth="14.42578125" defaultRowHeight="15" customHeight="1"/>
  <cols>
    <col min="1" max="1" width="18.5703125" customWidth="1"/>
    <col min="2" max="2" width="24" customWidth="1"/>
    <col min="3" max="3" width="17.85546875" customWidth="1"/>
    <col min="4" max="4" width="28.140625" customWidth="1"/>
    <col min="5" max="5" width="24.5703125" customWidth="1"/>
  </cols>
  <sheetData>
    <row r="1" spans="1:5" ht="13.5" customHeight="1">
      <c r="A1" s="450" t="s">
        <v>1306</v>
      </c>
      <c r="B1" s="451"/>
      <c r="C1" s="451"/>
      <c r="D1" s="451"/>
      <c r="E1" s="2"/>
    </row>
    <row r="2" spans="1:5" ht="13.5" customHeight="1">
      <c r="A2" s="2"/>
      <c r="B2" s="2"/>
      <c r="C2" s="2"/>
      <c r="D2" s="2"/>
      <c r="E2" s="2"/>
    </row>
    <row r="3" spans="1:5" ht="13.5" customHeight="1">
      <c r="A3" s="5" t="s">
        <v>1307</v>
      </c>
      <c r="B3" s="2"/>
      <c r="C3" s="2"/>
      <c r="D3" s="2"/>
      <c r="E3" s="2"/>
    </row>
    <row r="4" spans="1:5" ht="13.5" customHeight="1">
      <c r="A4" s="5"/>
      <c r="B4" s="2"/>
      <c r="C4" s="2"/>
      <c r="D4" s="2"/>
      <c r="E4" s="2"/>
    </row>
    <row r="5" spans="1:5" ht="13.5" customHeight="1">
      <c r="A5" s="452" t="s">
        <v>1308</v>
      </c>
      <c r="B5" s="456"/>
      <c r="C5" s="456"/>
      <c r="D5" s="453"/>
      <c r="E5" s="16" t="s">
        <v>90</v>
      </c>
    </row>
    <row r="6" spans="1:5" ht="13.5" customHeight="1">
      <c r="A6" s="465"/>
      <c r="B6" s="456"/>
      <c r="C6" s="456"/>
      <c r="D6" s="453"/>
      <c r="E6" s="108"/>
    </row>
    <row r="7" spans="1:5" ht="13.5" customHeight="1">
      <c r="A7" s="2"/>
      <c r="B7" s="2"/>
      <c r="C7" s="2"/>
      <c r="D7" s="2"/>
      <c r="E7" s="2"/>
    </row>
    <row r="8" spans="1:5" ht="13.5" customHeight="1">
      <c r="A8" s="5" t="s">
        <v>289</v>
      </c>
      <c r="B8" s="2"/>
      <c r="C8" s="2"/>
      <c r="D8" s="2"/>
      <c r="E8" s="2"/>
    </row>
    <row r="9" spans="1:5" ht="13.5" customHeight="1">
      <c r="A9" s="5"/>
      <c r="B9" s="2"/>
      <c r="C9" s="2"/>
      <c r="D9" s="2"/>
      <c r="E9" s="2"/>
    </row>
    <row r="10" spans="1:5" ht="13.5" customHeight="1">
      <c r="A10" s="465" t="s">
        <v>1309</v>
      </c>
      <c r="B10" s="456"/>
      <c r="C10" s="453"/>
      <c r="D10" s="2"/>
      <c r="E10" s="2"/>
    </row>
  </sheetData>
  <mergeCells count="4">
    <mergeCell ref="A1:D1"/>
    <mergeCell ref="A5:D5"/>
    <mergeCell ref="A6:D6"/>
    <mergeCell ref="A10:C10"/>
  </mergeCells>
  <pageMargins left="0.25" right="0.25" top="0.75" bottom="0.75"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4"/>
  <sheetViews>
    <sheetView showGridLines="0" workbookViewId="0">
      <selection activeCell="E20" sqref="E20"/>
    </sheetView>
  </sheetViews>
  <sheetFormatPr baseColWidth="10" defaultColWidth="14.42578125" defaultRowHeight="15" customHeight="1"/>
  <cols>
    <col min="1" max="1" width="8.42578125" customWidth="1"/>
    <col min="2" max="2" width="23.42578125" customWidth="1"/>
    <col min="3" max="3" width="36.140625" customWidth="1"/>
    <col min="4" max="6" width="14.42578125" customWidth="1"/>
    <col min="7" max="8" width="14.5703125" customWidth="1"/>
  </cols>
  <sheetData>
    <row r="1" spans="1:8" ht="14.25" customHeight="1">
      <c r="A1" s="472" t="s">
        <v>73</v>
      </c>
      <c r="B1" s="451"/>
      <c r="C1" s="5"/>
      <c r="D1" s="5"/>
      <c r="E1" s="5"/>
      <c r="F1" s="5"/>
      <c r="G1" s="5"/>
      <c r="H1" s="2"/>
    </row>
    <row r="2" spans="1:8" ht="14.25" customHeight="1">
      <c r="A2" s="15"/>
      <c r="B2" s="11"/>
      <c r="C2" s="5"/>
      <c r="D2" s="5"/>
      <c r="E2" s="5"/>
      <c r="F2" s="5"/>
      <c r="G2" s="5"/>
      <c r="H2" s="2"/>
    </row>
    <row r="3" spans="1:8" ht="14.25" customHeight="1">
      <c r="A3" s="472" t="s">
        <v>74</v>
      </c>
      <c r="B3" s="451"/>
      <c r="C3" s="451"/>
      <c r="D3" s="5"/>
      <c r="E3" s="5"/>
      <c r="F3" s="5"/>
      <c r="G3" s="5"/>
      <c r="H3" s="2"/>
    </row>
    <row r="4" spans="1:8" ht="14.25" customHeight="1">
      <c r="A4" s="15"/>
      <c r="B4" s="11"/>
      <c r="C4" s="5"/>
      <c r="D4" s="5"/>
      <c r="E4" s="5"/>
      <c r="F4" s="5"/>
      <c r="G4" s="5"/>
      <c r="H4" s="2"/>
    </row>
    <row r="5" spans="1:8" ht="14.25" customHeight="1">
      <c r="A5" s="16" t="s">
        <v>75</v>
      </c>
      <c r="B5" s="16" t="s">
        <v>76</v>
      </c>
      <c r="C5" s="17" t="s">
        <v>77</v>
      </c>
      <c r="D5" s="17" t="s">
        <v>78</v>
      </c>
      <c r="E5" s="17" t="s">
        <v>79</v>
      </c>
      <c r="F5" s="17" t="s">
        <v>80</v>
      </c>
      <c r="G5" s="5"/>
      <c r="H5" s="2"/>
    </row>
    <row r="6" spans="1:8" ht="26.25" customHeight="1">
      <c r="A6" s="18">
        <v>11101</v>
      </c>
      <c r="B6" s="19" t="s">
        <v>81</v>
      </c>
      <c r="C6" s="20" t="s">
        <v>82</v>
      </c>
      <c r="D6" s="20" t="s">
        <v>82</v>
      </c>
      <c r="E6" s="21"/>
      <c r="F6" s="22"/>
      <c r="G6" s="5"/>
      <c r="H6" s="2"/>
    </row>
    <row r="7" spans="1:8" ht="26.25" customHeight="1">
      <c r="A7" s="18">
        <v>11102</v>
      </c>
      <c r="B7" s="19" t="s">
        <v>83</v>
      </c>
      <c r="C7" s="23">
        <v>23</v>
      </c>
      <c r="D7" s="23">
        <v>23</v>
      </c>
      <c r="E7" s="21">
        <v>15814159555</v>
      </c>
      <c r="F7" s="21">
        <v>12191537561</v>
      </c>
      <c r="G7" s="5"/>
      <c r="H7" s="2"/>
    </row>
    <row r="8" spans="1:8" ht="26.25" customHeight="1">
      <c r="A8" s="18">
        <v>11103</v>
      </c>
      <c r="B8" s="19" t="s">
        <v>84</v>
      </c>
      <c r="C8" s="22"/>
      <c r="D8" s="22"/>
      <c r="E8" s="24">
        <v>1</v>
      </c>
      <c r="F8" s="25">
        <v>1</v>
      </c>
      <c r="G8" s="5"/>
      <c r="H8" s="2"/>
    </row>
    <row r="9" spans="1:8" ht="17.25" customHeight="1">
      <c r="A9" s="452" t="s">
        <v>85</v>
      </c>
      <c r="B9" s="453"/>
      <c r="C9" s="26"/>
      <c r="D9" s="27">
        <f t="shared" ref="D9:F9" si="0">SUM(D6:D8)</f>
        <v>23</v>
      </c>
      <c r="E9" s="27">
        <f t="shared" si="0"/>
        <v>15814159556</v>
      </c>
      <c r="F9" s="27">
        <f t="shared" si="0"/>
        <v>12191537562</v>
      </c>
      <c r="G9" s="5"/>
      <c r="H9" s="2"/>
    </row>
    <row r="10" spans="1:8" ht="14.25" customHeight="1">
      <c r="A10" s="15"/>
      <c r="B10" s="11"/>
      <c r="C10" s="5"/>
      <c r="D10" s="5"/>
      <c r="E10" s="5"/>
      <c r="F10" s="5"/>
      <c r="G10" s="5"/>
      <c r="H10" s="2"/>
    </row>
    <row r="11" spans="1:8" ht="14.25" customHeight="1">
      <c r="A11" s="472" t="s">
        <v>86</v>
      </c>
      <c r="B11" s="451"/>
      <c r="C11" s="451"/>
      <c r="D11" s="5"/>
      <c r="E11" s="5"/>
      <c r="F11" s="5"/>
      <c r="G11" s="5"/>
      <c r="H11" s="2"/>
    </row>
    <row r="12" spans="1:8" ht="14.25" customHeight="1">
      <c r="A12" s="15"/>
      <c r="B12" s="11"/>
      <c r="C12" s="5"/>
      <c r="D12" s="5"/>
      <c r="E12" s="5"/>
      <c r="F12" s="5"/>
      <c r="G12" s="5"/>
      <c r="H12" s="2"/>
    </row>
    <row r="13" spans="1:8" ht="14.25" customHeight="1">
      <c r="A13" s="16" t="s">
        <v>75</v>
      </c>
      <c r="B13" s="16" t="s">
        <v>76</v>
      </c>
      <c r="C13" s="17" t="s">
        <v>77</v>
      </c>
      <c r="D13" s="17" t="s">
        <v>78</v>
      </c>
      <c r="E13" s="17" t="s">
        <v>79</v>
      </c>
      <c r="F13" s="17" t="s">
        <v>80</v>
      </c>
      <c r="G13" s="5"/>
      <c r="H13" s="2"/>
    </row>
    <row r="14" spans="1:8" ht="26.25" customHeight="1">
      <c r="A14" s="18">
        <v>11201</v>
      </c>
      <c r="B14" s="19" t="s">
        <v>81</v>
      </c>
      <c r="C14" s="20" t="s">
        <v>82</v>
      </c>
      <c r="D14" s="20" t="s">
        <v>82</v>
      </c>
      <c r="E14" s="23" t="s">
        <v>87</v>
      </c>
      <c r="F14" s="23" t="s">
        <v>87</v>
      </c>
      <c r="G14" s="5"/>
      <c r="H14" s="2"/>
    </row>
    <row r="15" spans="1:8" ht="26.25" customHeight="1">
      <c r="A15" s="18">
        <v>11202</v>
      </c>
      <c r="B15" s="19" t="s">
        <v>83</v>
      </c>
      <c r="C15" s="22"/>
      <c r="D15" s="22"/>
      <c r="E15" s="23" t="s">
        <v>87</v>
      </c>
      <c r="F15" s="23" t="s">
        <v>87</v>
      </c>
      <c r="G15" s="5"/>
      <c r="H15" s="2"/>
    </row>
    <row r="16" spans="1:8" ht="26.25" customHeight="1">
      <c r="A16" s="18">
        <v>11203</v>
      </c>
      <c r="B16" s="19" t="s">
        <v>88</v>
      </c>
      <c r="C16" s="22"/>
      <c r="D16" s="22"/>
      <c r="E16" s="23" t="s">
        <v>87</v>
      </c>
      <c r="F16" s="23" t="s">
        <v>87</v>
      </c>
      <c r="G16" s="5"/>
      <c r="H16" s="2"/>
    </row>
    <row r="17" spans="1:8" ht="17.25" customHeight="1">
      <c r="A17" s="452" t="s">
        <v>85</v>
      </c>
      <c r="B17" s="453"/>
      <c r="C17" s="26"/>
      <c r="D17" s="26"/>
      <c r="E17" s="28"/>
      <c r="F17" s="28"/>
      <c r="G17" s="5"/>
      <c r="H17" s="2"/>
    </row>
    <row r="18" spans="1:8" ht="15" customHeight="1">
      <c r="A18" s="29"/>
      <c r="B18" s="29"/>
      <c r="C18" s="30"/>
      <c r="D18" s="30"/>
      <c r="E18" s="30"/>
      <c r="F18" s="5"/>
      <c r="G18" s="5"/>
      <c r="H18" s="2"/>
    </row>
    <row r="19" spans="1:8" ht="15" customHeight="1">
      <c r="A19" s="473" t="s">
        <v>89</v>
      </c>
      <c r="B19" s="451"/>
      <c r="C19" s="451"/>
      <c r="D19" s="30"/>
      <c r="E19" s="30"/>
      <c r="F19" s="5"/>
      <c r="G19" s="5"/>
      <c r="H19" s="2"/>
    </row>
    <row r="20" spans="1:8" ht="15" customHeight="1">
      <c r="A20" s="31"/>
      <c r="B20" s="32"/>
      <c r="C20" s="30"/>
      <c r="D20" s="30"/>
      <c r="E20" s="30"/>
      <c r="F20" s="5"/>
      <c r="G20" s="5"/>
      <c r="H20" s="2"/>
    </row>
    <row r="21" spans="1:8" ht="15" customHeight="1">
      <c r="A21" s="452" t="s">
        <v>90</v>
      </c>
      <c r="B21" s="456"/>
      <c r="C21" s="456"/>
      <c r="D21" s="456"/>
      <c r="E21" s="453"/>
      <c r="F21" s="5"/>
      <c r="G21" s="5"/>
      <c r="H21" s="2"/>
    </row>
    <row r="22" spans="1:8" ht="27.75" customHeight="1">
      <c r="A22" s="16" t="s">
        <v>91</v>
      </c>
      <c r="B22" s="16" t="s">
        <v>76</v>
      </c>
      <c r="C22" s="16" t="s">
        <v>92</v>
      </c>
      <c r="D22" s="16" t="s">
        <v>93</v>
      </c>
      <c r="E22" s="16" t="s">
        <v>94</v>
      </c>
      <c r="F22" s="5"/>
      <c r="G22" s="5"/>
      <c r="H22" s="2"/>
    </row>
    <row r="23" spans="1:8" ht="17.25" customHeight="1">
      <c r="A23" s="18">
        <v>11401</v>
      </c>
      <c r="B23" s="19" t="s">
        <v>95</v>
      </c>
      <c r="C23" s="21">
        <v>10382306</v>
      </c>
      <c r="D23" s="21" t="s">
        <v>87</v>
      </c>
      <c r="E23" s="21">
        <f t="shared" ref="E23:E29" si="1">SUM(C23:D23)</f>
        <v>10382306</v>
      </c>
      <c r="F23" s="33"/>
      <c r="G23" s="5"/>
      <c r="H23" s="2"/>
    </row>
    <row r="24" spans="1:8" ht="17.25" customHeight="1">
      <c r="A24" s="18">
        <v>11402</v>
      </c>
      <c r="B24" s="19" t="s">
        <v>96</v>
      </c>
      <c r="C24" s="21"/>
      <c r="D24" s="21" t="s">
        <v>87</v>
      </c>
      <c r="E24" s="21">
        <f t="shared" si="1"/>
        <v>0</v>
      </c>
      <c r="F24" s="5"/>
      <c r="G24" s="5"/>
      <c r="H24" s="2"/>
    </row>
    <row r="25" spans="1:8" ht="17.25" customHeight="1">
      <c r="A25" s="18">
        <v>11403</v>
      </c>
      <c r="B25" s="19" t="s">
        <v>97</v>
      </c>
      <c r="C25" s="34">
        <v>63400693</v>
      </c>
      <c r="D25" s="34">
        <v>8484960</v>
      </c>
      <c r="E25" s="21">
        <f t="shared" si="1"/>
        <v>71885653</v>
      </c>
      <c r="F25" s="35"/>
      <c r="G25" s="5"/>
      <c r="H25" s="2"/>
    </row>
    <row r="26" spans="1:8" ht="17.25" customHeight="1">
      <c r="A26" s="18">
        <v>11404</v>
      </c>
      <c r="B26" s="19" t="s">
        <v>98</v>
      </c>
      <c r="C26" s="21"/>
      <c r="D26" s="21" t="s">
        <v>87</v>
      </c>
      <c r="E26" s="21">
        <f t="shared" si="1"/>
        <v>0</v>
      </c>
      <c r="F26" s="5"/>
      <c r="G26" s="5"/>
      <c r="H26" s="2"/>
    </row>
    <row r="27" spans="1:8" ht="17.25" customHeight="1">
      <c r="A27" s="18">
        <v>11406</v>
      </c>
      <c r="B27" s="19" t="s">
        <v>99</v>
      </c>
      <c r="C27" s="34">
        <v>20148179</v>
      </c>
      <c r="D27" s="34">
        <v>192708</v>
      </c>
      <c r="E27" s="34">
        <f t="shared" si="1"/>
        <v>20340887</v>
      </c>
      <c r="F27" s="36"/>
      <c r="G27" s="37"/>
      <c r="H27" s="38"/>
    </row>
    <row r="28" spans="1:8" ht="17.25" customHeight="1">
      <c r="A28" s="18">
        <v>11407</v>
      </c>
      <c r="B28" s="19" t="s">
        <v>100</v>
      </c>
      <c r="C28" s="21" t="s">
        <v>87</v>
      </c>
      <c r="D28" s="21" t="s">
        <v>87</v>
      </c>
      <c r="E28" s="21">
        <f t="shared" si="1"/>
        <v>0</v>
      </c>
      <c r="F28" s="5"/>
      <c r="G28" s="35"/>
      <c r="H28" s="2"/>
    </row>
    <row r="29" spans="1:8" ht="17.25" customHeight="1">
      <c r="A29" s="18">
        <v>11604</v>
      </c>
      <c r="B29" s="19" t="s">
        <v>101</v>
      </c>
      <c r="C29" s="21" t="s">
        <v>87</v>
      </c>
      <c r="D29" s="21" t="s">
        <v>87</v>
      </c>
      <c r="E29" s="21">
        <f t="shared" si="1"/>
        <v>0</v>
      </c>
      <c r="F29" s="5"/>
      <c r="G29" s="35"/>
      <c r="H29" s="2"/>
    </row>
    <row r="30" spans="1:8" ht="17.25" customHeight="1">
      <c r="A30" s="452" t="s">
        <v>85</v>
      </c>
      <c r="B30" s="453"/>
      <c r="C30" s="27">
        <f t="shared" ref="C30:E30" si="2">SUM(C23:C29)</f>
        <v>93931178</v>
      </c>
      <c r="D30" s="27">
        <f t="shared" si="2"/>
        <v>8677668</v>
      </c>
      <c r="E30" s="27">
        <f t="shared" si="2"/>
        <v>102608846</v>
      </c>
      <c r="F30" s="5"/>
      <c r="G30" s="39"/>
      <c r="H30" s="2"/>
    </row>
    <row r="31" spans="1:8" ht="15" customHeight="1">
      <c r="A31" s="40"/>
      <c r="B31" s="32"/>
      <c r="C31" s="30"/>
      <c r="D31" s="30"/>
      <c r="E31" s="30"/>
      <c r="F31" s="41"/>
      <c r="G31" s="35"/>
      <c r="H31" s="2"/>
    </row>
    <row r="32" spans="1:8" ht="15" customHeight="1">
      <c r="A32" s="452" t="s">
        <v>102</v>
      </c>
      <c r="B32" s="456"/>
      <c r="C32" s="456"/>
      <c r="D32" s="456"/>
      <c r="E32" s="453"/>
      <c r="F32" s="5"/>
      <c r="G32" s="5"/>
      <c r="H32" s="2"/>
    </row>
    <row r="33" spans="1:8" ht="27.75" customHeight="1">
      <c r="A33" s="16" t="s">
        <v>91</v>
      </c>
      <c r="B33" s="16" t="s">
        <v>76</v>
      </c>
      <c r="C33" s="16" t="s">
        <v>103</v>
      </c>
      <c r="D33" s="16" t="s">
        <v>93</v>
      </c>
      <c r="E33" s="16" t="s">
        <v>94</v>
      </c>
      <c r="F33" s="5"/>
      <c r="G33" s="5"/>
      <c r="H33" s="2"/>
    </row>
    <row r="34" spans="1:8" ht="17.25" customHeight="1">
      <c r="A34" s="18">
        <v>11401</v>
      </c>
      <c r="B34" s="19" t="s">
        <v>95</v>
      </c>
      <c r="C34" s="42">
        <v>10383809</v>
      </c>
      <c r="D34" s="42">
        <v>1503</v>
      </c>
      <c r="E34" s="42">
        <v>10382306</v>
      </c>
      <c r="F34" s="5"/>
      <c r="G34" s="5"/>
      <c r="H34" s="2"/>
    </row>
    <row r="35" spans="1:8" ht="17.25" customHeight="1">
      <c r="A35" s="18">
        <v>11402</v>
      </c>
      <c r="B35" s="19" t="s">
        <v>96</v>
      </c>
      <c r="C35" s="42" t="s">
        <v>87</v>
      </c>
      <c r="D35" s="42" t="s">
        <v>87</v>
      </c>
      <c r="E35" s="42" t="s">
        <v>87</v>
      </c>
      <c r="F35" s="5"/>
      <c r="G35" s="5"/>
      <c r="H35" s="2"/>
    </row>
    <row r="36" spans="1:8" ht="17.25" customHeight="1">
      <c r="A36" s="18">
        <v>11403</v>
      </c>
      <c r="B36" s="19" t="s">
        <v>97</v>
      </c>
      <c r="C36" s="42">
        <v>68249932</v>
      </c>
      <c r="D36" s="42">
        <v>25055100</v>
      </c>
      <c r="E36" s="42">
        <v>93305032</v>
      </c>
      <c r="F36" s="5"/>
      <c r="G36" s="5"/>
      <c r="H36" s="2"/>
    </row>
    <row r="37" spans="1:8" ht="17.25" customHeight="1">
      <c r="A37" s="18">
        <v>11404</v>
      </c>
      <c r="B37" s="19" t="s">
        <v>98</v>
      </c>
      <c r="C37" s="42" t="s">
        <v>87</v>
      </c>
      <c r="D37" s="42" t="s">
        <v>87</v>
      </c>
      <c r="E37" s="42" t="s">
        <v>87</v>
      </c>
      <c r="F37" s="5"/>
      <c r="G37" s="5"/>
      <c r="H37" s="2"/>
    </row>
    <row r="38" spans="1:8" ht="17.25" customHeight="1">
      <c r="A38" s="18">
        <v>11406</v>
      </c>
      <c r="B38" s="19" t="s">
        <v>99</v>
      </c>
      <c r="C38" s="42">
        <v>34722082</v>
      </c>
      <c r="D38" s="42">
        <v>14554193</v>
      </c>
      <c r="E38" s="42">
        <v>20167889</v>
      </c>
      <c r="F38" s="5"/>
      <c r="G38" s="5"/>
      <c r="H38" s="2"/>
    </row>
    <row r="39" spans="1:8" ht="17.25" customHeight="1">
      <c r="A39" s="18">
        <v>11407</v>
      </c>
      <c r="B39" s="19" t="s">
        <v>100</v>
      </c>
      <c r="C39" s="42" t="s">
        <v>87</v>
      </c>
      <c r="D39" s="42" t="s">
        <v>87</v>
      </c>
      <c r="E39" s="42" t="s">
        <v>87</v>
      </c>
      <c r="F39" s="5"/>
      <c r="G39" s="5"/>
      <c r="H39" s="2"/>
    </row>
    <row r="40" spans="1:8" ht="17.25" customHeight="1">
      <c r="A40" s="18">
        <v>11604</v>
      </c>
      <c r="B40" s="19" t="s">
        <v>101</v>
      </c>
      <c r="C40" s="42" t="s">
        <v>87</v>
      </c>
      <c r="D40" s="42" t="s">
        <v>87</v>
      </c>
      <c r="E40" s="42" t="s">
        <v>87</v>
      </c>
      <c r="F40" s="5"/>
      <c r="G40" s="5"/>
      <c r="H40" s="2"/>
    </row>
    <row r="41" spans="1:8" ht="17.25" customHeight="1">
      <c r="A41" s="452" t="s">
        <v>85</v>
      </c>
      <c r="B41" s="453"/>
      <c r="C41" s="27">
        <f t="shared" ref="C41:E41" si="3">SUM(C34:C40)</f>
        <v>113355823</v>
      </c>
      <c r="D41" s="27">
        <f t="shared" si="3"/>
        <v>39610796</v>
      </c>
      <c r="E41" s="27">
        <f t="shared" si="3"/>
        <v>123855227</v>
      </c>
      <c r="F41" s="5"/>
      <c r="G41" s="5"/>
      <c r="H41" s="2"/>
    </row>
    <row r="42" spans="1:8" ht="15" customHeight="1">
      <c r="A42" s="43"/>
      <c r="B42" s="44"/>
      <c r="C42" s="45"/>
      <c r="D42" s="45"/>
      <c r="E42" s="45"/>
      <c r="F42" s="5"/>
      <c r="G42" s="5"/>
      <c r="H42" s="2"/>
    </row>
    <row r="43" spans="1:8" ht="15" customHeight="1">
      <c r="A43" s="463" t="s">
        <v>104</v>
      </c>
      <c r="B43" s="471"/>
      <c r="C43" s="464"/>
      <c r="D43" s="45"/>
      <c r="E43" s="45"/>
      <c r="F43" s="5"/>
      <c r="G43" s="5"/>
      <c r="H43" s="2"/>
    </row>
    <row r="44" spans="1:8" ht="15" customHeight="1">
      <c r="A44" s="46"/>
      <c r="B44" s="46"/>
      <c r="C44" s="46"/>
      <c r="D44" s="45"/>
      <c r="E44" s="45"/>
      <c r="F44" s="5"/>
      <c r="G44" s="5"/>
      <c r="H44" s="2"/>
    </row>
    <row r="45" spans="1:8" ht="15" customHeight="1">
      <c r="A45" s="460" t="s">
        <v>105</v>
      </c>
      <c r="B45" s="451"/>
      <c r="C45" s="451"/>
      <c r="D45" s="45"/>
      <c r="E45" s="45"/>
      <c r="F45" s="5"/>
      <c r="G45" s="5"/>
      <c r="H45" s="2"/>
    </row>
    <row r="46" spans="1:8" ht="17.25" customHeight="1">
      <c r="A46" s="452" t="s">
        <v>90</v>
      </c>
      <c r="B46" s="456"/>
      <c r="C46" s="456"/>
      <c r="D46" s="453"/>
      <c r="E46" s="45"/>
      <c r="F46" s="5"/>
      <c r="G46" s="5"/>
      <c r="H46" s="2"/>
    </row>
    <row r="47" spans="1:8" ht="17.25" customHeight="1">
      <c r="A47" s="16" t="s">
        <v>106</v>
      </c>
      <c r="B47" s="16" t="s">
        <v>107</v>
      </c>
      <c r="C47" s="16" t="s">
        <v>76</v>
      </c>
      <c r="D47" s="16" t="s">
        <v>108</v>
      </c>
      <c r="E47" s="45"/>
      <c r="F47" s="5"/>
      <c r="G47" s="5"/>
      <c r="H47" s="2"/>
    </row>
    <row r="48" spans="1:8" ht="26.25" customHeight="1">
      <c r="A48" s="47">
        <v>1</v>
      </c>
      <c r="B48" s="48" t="s">
        <v>109</v>
      </c>
      <c r="C48" s="49" t="s">
        <v>110</v>
      </c>
      <c r="D48" s="50">
        <v>9128864</v>
      </c>
      <c r="E48" s="45"/>
      <c r="F48" s="5"/>
      <c r="G48" s="5"/>
      <c r="H48" s="2"/>
    </row>
    <row r="49" spans="1:8" ht="26.25" customHeight="1">
      <c r="A49" s="51">
        <v>2</v>
      </c>
      <c r="B49" s="52" t="s">
        <v>111</v>
      </c>
      <c r="C49" s="53" t="s">
        <v>112</v>
      </c>
      <c r="D49" s="50">
        <v>365229</v>
      </c>
      <c r="E49" s="45"/>
      <c r="F49" s="5"/>
      <c r="G49" s="5"/>
      <c r="H49" s="2"/>
    </row>
    <row r="50" spans="1:8" ht="26.25" customHeight="1">
      <c r="A50" s="51">
        <v>3</v>
      </c>
      <c r="B50" s="52" t="s">
        <v>113</v>
      </c>
      <c r="C50" s="54" t="s">
        <v>114</v>
      </c>
      <c r="D50" s="50">
        <v>214757</v>
      </c>
      <c r="E50" s="45"/>
      <c r="F50" s="5"/>
      <c r="G50" s="5"/>
      <c r="H50" s="2"/>
    </row>
    <row r="51" spans="1:8" ht="26.25" customHeight="1">
      <c r="A51" s="51">
        <v>4</v>
      </c>
      <c r="B51" s="52" t="s">
        <v>115</v>
      </c>
      <c r="C51" s="53" t="s">
        <v>116</v>
      </c>
      <c r="D51" s="50">
        <v>141858</v>
      </c>
      <c r="E51" s="45"/>
      <c r="F51" s="5"/>
      <c r="G51" s="5"/>
      <c r="H51" s="2"/>
    </row>
    <row r="52" spans="1:8" ht="26.25" customHeight="1">
      <c r="A52" s="51">
        <v>5</v>
      </c>
      <c r="B52" s="52" t="s">
        <v>117</v>
      </c>
      <c r="C52" s="55" t="s">
        <v>118</v>
      </c>
      <c r="D52" s="50">
        <v>122071</v>
      </c>
      <c r="E52" s="45"/>
      <c r="F52" s="5"/>
      <c r="G52" s="5"/>
      <c r="H52" s="2"/>
    </row>
    <row r="53" spans="1:8" ht="26.25" customHeight="1">
      <c r="A53" s="51">
        <v>6</v>
      </c>
      <c r="B53" s="52" t="s">
        <v>119</v>
      </c>
      <c r="C53" s="55" t="s">
        <v>120</v>
      </c>
      <c r="D53" s="50">
        <v>114918</v>
      </c>
      <c r="E53" s="45"/>
      <c r="F53" s="5"/>
      <c r="G53" s="5"/>
      <c r="H53" s="2"/>
    </row>
    <row r="54" spans="1:8" ht="26.25" customHeight="1">
      <c r="A54" s="51">
        <v>7</v>
      </c>
      <c r="B54" s="52" t="s">
        <v>121</v>
      </c>
      <c r="C54" s="55" t="s">
        <v>122</v>
      </c>
      <c r="D54" s="50">
        <v>99960</v>
      </c>
      <c r="E54" s="45"/>
      <c r="F54" s="5"/>
      <c r="G54" s="5"/>
      <c r="H54" s="2"/>
    </row>
    <row r="55" spans="1:8" ht="26.25" customHeight="1">
      <c r="A55" s="51">
        <v>8</v>
      </c>
      <c r="B55" s="52" t="s">
        <v>123</v>
      </c>
      <c r="C55" s="55" t="s">
        <v>124</v>
      </c>
      <c r="D55" s="50">
        <v>78825</v>
      </c>
      <c r="E55" s="45"/>
      <c r="F55" s="5"/>
      <c r="G55" s="5"/>
      <c r="H55" s="2"/>
    </row>
    <row r="56" spans="1:8" ht="26.25" customHeight="1">
      <c r="A56" s="51">
        <v>9</v>
      </c>
      <c r="B56" s="52" t="s">
        <v>125</v>
      </c>
      <c r="C56" s="55" t="s">
        <v>126</v>
      </c>
      <c r="D56" s="50">
        <v>65114</v>
      </c>
      <c r="E56" s="45"/>
      <c r="F56" s="5"/>
      <c r="G56" s="5"/>
      <c r="H56" s="2"/>
    </row>
    <row r="57" spans="1:8" ht="26.25" customHeight="1">
      <c r="A57" s="51">
        <v>10</v>
      </c>
      <c r="B57" s="52" t="s">
        <v>127</v>
      </c>
      <c r="C57" s="55" t="s">
        <v>128</v>
      </c>
      <c r="D57" s="50">
        <v>34510</v>
      </c>
      <c r="E57" s="45"/>
      <c r="F57" s="5"/>
      <c r="G57" s="5"/>
      <c r="H57" s="2"/>
    </row>
    <row r="58" spans="1:8" ht="26.25" customHeight="1">
      <c r="A58" s="47" t="s">
        <v>129</v>
      </c>
      <c r="B58" s="52" t="s">
        <v>130</v>
      </c>
      <c r="C58" s="55" t="s">
        <v>131</v>
      </c>
      <c r="D58" s="50">
        <v>16200</v>
      </c>
      <c r="E58" s="45"/>
      <c r="F58" s="5"/>
      <c r="G58" s="5"/>
      <c r="H58" s="2"/>
    </row>
    <row r="59" spans="1:8" ht="17.25" customHeight="1">
      <c r="A59" s="452" t="s">
        <v>85</v>
      </c>
      <c r="B59" s="456"/>
      <c r="C59" s="453"/>
      <c r="D59" s="27">
        <f>SUM(D48:D58)</f>
        <v>10382306</v>
      </c>
      <c r="E59" s="45"/>
      <c r="F59" s="5"/>
      <c r="G59" s="5"/>
      <c r="H59" s="2"/>
    </row>
    <row r="60" spans="1:8" ht="15" customHeight="1">
      <c r="A60" s="43"/>
      <c r="B60" s="43"/>
      <c r="C60" s="43"/>
      <c r="D60" s="45"/>
      <c r="E60" s="45"/>
      <c r="F60" s="5"/>
      <c r="G60" s="5"/>
      <c r="H60" s="2"/>
    </row>
    <row r="61" spans="1:8" ht="15" customHeight="1">
      <c r="A61" s="452" t="s">
        <v>132</v>
      </c>
      <c r="B61" s="453"/>
      <c r="C61" s="43"/>
      <c r="D61" s="45"/>
      <c r="E61" s="45"/>
      <c r="F61" s="5"/>
      <c r="G61" s="5"/>
      <c r="H61" s="2"/>
    </row>
    <row r="62" spans="1:8" ht="15" customHeight="1">
      <c r="A62" s="470">
        <v>11</v>
      </c>
      <c r="B62" s="453"/>
      <c r="C62" s="43"/>
      <c r="D62" s="45"/>
      <c r="E62" s="45"/>
      <c r="F62" s="5"/>
      <c r="G62" s="5"/>
      <c r="H62" s="2"/>
    </row>
    <row r="63" spans="1:8" ht="15" customHeight="1">
      <c r="A63" s="43"/>
      <c r="B63" s="43"/>
      <c r="C63" s="43"/>
      <c r="D63" s="45"/>
      <c r="E63" s="45"/>
      <c r="F63" s="5"/>
      <c r="G63" s="5"/>
      <c r="H63" s="2"/>
    </row>
    <row r="64" spans="1:8" ht="15" customHeight="1">
      <c r="A64" s="460" t="s">
        <v>105</v>
      </c>
      <c r="B64" s="451"/>
      <c r="C64" s="451"/>
      <c r="D64" s="56"/>
      <c r="E64" s="45"/>
      <c r="F64" s="5"/>
      <c r="G64" s="5"/>
      <c r="H64" s="2"/>
    </row>
    <row r="65" spans="1:8" ht="17.25" customHeight="1">
      <c r="A65" s="452" t="s">
        <v>102</v>
      </c>
      <c r="B65" s="456"/>
      <c r="C65" s="456"/>
      <c r="D65" s="453"/>
      <c r="E65" s="45"/>
      <c r="F65" s="5"/>
      <c r="G65" s="5"/>
      <c r="H65" s="2"/>
    </row>
    <row r="66" spans="1:8" ht="17.25" customHeight="1">
      <c r="A66" s="16" t="s">
        <v>106</v>
      </c>
      <c r="B66" s="16" t="s">
        <v>107</v>
      </c>
      <c r="C66" s="16" t="s">
        <v>76</v>
      </c>
      <c r="D66" s="16" t="s">
        <v>108</v>
      </c>
      <c r="E66" s="45"/>
      <c r="F66" s="5"/>
      <c r="G66" s="5"/>
      <c r="H66" s="2"/>
    </row>
    <row r="67" spans="1:8" ht="26.25" customHeight="1">
      <c r="A67" s="47">
        <v>1</v>
      </c>
      <c r="B67" s="48" t="s">
        <v>109</v>
      </c>
      <c r="C67" s="49" t="s">
        <v>110</v>
      </c>
      <c r="D67" s="50">
        <v>9128864</v>
      </c>
      <c r="E67" s="57"/>
      <c r="F67" s="5"/>
      <c r="G67" s="5"/>
      <c r="H67" s="2"/>
    </row>
    <row r="68" spans="1:8" ht="26.25" customHeight="1">
      <c r="A68" s="51">
        <v>2</v>
      </c>
      <c r="B68" s="52" t="s">
        <v>111</v>
      </c>
      <c r="C68" s="53" t="s">
        <v>112</v>
      </c>
      <c r="D68" s="50">
        <v>365229</v>
      </c>
      <c r="E68" s="57"/>
      <c r="F68" s="5"/>
      <c r="G68" s="5"/>
      <c r="H68" s="2"/>
    </row>
    <row r="69" spans="1:8" ht="26.25" customHeight="1">
      <c r="A69" s="51">
        <v>3</v>
      </c>
      <c r="B69" s="52" t="s">
        <v>113</v>
      </c>
      <c r="C69" s="54" t="s">
        <v>114</v>
      </c>
      <c r="D69" s="50">
        <v>214757</v>
      </c>
      <c r="E69" s="57"/>
      <c r="F69" s="5"/>
      <c r="G69" s="5"/>
      <c r="H69" s="2"/>
    </row>
    <row r="70" spans="1:8" ht="26.25" customHeight="1">
      <c r="A70" s="51">
        <v>4</v>
      </c>
      <c r="B70" s="52" t="s">
        <v>115</v>
      </c>
      <c r="C70" s="53" t="s">
        <v>116</v>
      </c>
      <c r="D70" s="50">
        <v>141858</v>
      </c>
      <c r="E70" s="57"/>
      <c r="F70" s="5"/>
      <c r="G70" s="5"/>
      <c r="H70" s="2"/>
    </row>
    <row r="71" spans="1:8" ht="26.25" customHeight="1">
      <c r="A71" s="51">
        <v>5</v>
      </c>
      <c r="B71" s="52" t="s">
        <v>117</v>
      </c>
      <c r="C71" s="55" t="s">
        <v>118</v>
      </c>
      <c r="D71" s="50">
        <v>122071</v>
      </c>
      <c r="E71" s="57"/>
      <c r="F71" s="5"/>
      <c r="G71" s="5"/>
      <c r="H71" s="2"/>
    </row>
    <row r="72" spans="1:8" ht="26.25" customHeight="1">
      <c r="A72" s="51">
        <v>6</v>
      </c>
      <c r="B72" s="52" t="s">
        <v>119</v>
      </c>
      <c r="C72" s="55" t="s">
        <v>120</v>
      </c>
      <c r="D72" s="50">
        <v>114918</v>
      </c>
      <c r="E72" s="57"/>
      <c r="F72" s="5"/>
      <c r="G72" s="5"/>
      <c r="H72" s="58"/>
    </row>
    <row r="73" spans="1:8" ht="26.25" customHeight="1">
      <c r="A73" s="51">
        <v>7</v>
      </c>
      <c r="B73" s="52" t="s">
        <v>121</v>
      </c>
      <c r="C73" s="55" t="s">
        <v>122</v>
      </c>
      <c r="D73" s="50">
        <v>99960</v>
      </c>
      <c r="E73" s="57"/>
      <c r="F73" s="5"/>
      <c r="G73" s="5"/>
      <c r="H73" s="2"/>
    </row>
    <row r="74" spans="1:8" ht="26.25" customHeight="1">
      <c r="A74" s="51">
        <v>8</v>
      </c>
      <c r="B74" s="52" t="s">
        <v>123</v>
      </c>
      <c r="C74" s="55" t="s">
        <v>124</v>
      </c>
      <c r="D74" s="50">
        <v>78825</v>
      </c>
      <c r="E74" s="57"/>
      <c r="F74" s="5"/>
      <c r="G74" s="5"/>
      <c r="H74" s="2"/>
    </row>
    <row r="75" spans="1:8" ht="26.25" customHeight="1">
      <c r="A75" s="51">
        <v>9</v>
      </c>
      <c r="B75" s="52" t="s">
        <v>125</v>
      </c>
      <c r="C75" s="55" t="s">
        <v>126</v>
      </c>
      <c r="D75" s="50">
        <v>65114</v>
      </c>
      <c r="E75" s="57"/>
      <c r="F75" s="5"/>
      <c r="G75" s="5"/>
      <c r="H75" s="2"/>
    </row>
    <row r="76" spans="1:8" ht="26.25" customHeight="1">
      <c r="A76" s="47">
        <v>10</v>
      </c>
      <c r="B76" s="52" t="s">
        <v>127</v>
      </c>
      <c r="C76" s="55" t="s">
        <v>128</v>
      </c>
      <c r="D76" s="50">
        <v>34510</v>
      </c>
      <c r="E76" s="59"/>
      <c r="F76" s="5"/>
      <c r="G76" s="5"/>
      <c r="H76" s="2"/>
    </row>
    <row r="77" spans="1:8" ht="26.25" customHeight="1">
      <c r="A77" s="47" t="s">
        <v>129</v>
      </c>
      <c r="B77" s="52">
        <v>1</v>
      </c>
      <c r="C77" s="55"/>
      <c r="D77" s="60">
        <v>16200</v>
      </c>
      <c r="E77" s="58"/>
      <c r="F77" s="5"/>
      <c r="G77" s="5"/>
      <c r="H77" s="2"/>
    </row>
    <row r="78" spans="1:8" ht="17.25" customHeight="1">
      <c r="A78" s="452" t="s">
        <v>85</v>
      </c>
      <c r="B78" s="456"/>
      <c r="C78" s="453"/>
      <c r="D78" s="27">
        <f>SUM(D67:D77)</f>
        <v>10382306</v>
      </c>
      <c r="E78" s="61"/>
      <c r="F78" s="5"/>
      <c r="G78" s="5"/>
      <c r="H78" s="2"/>
    </row>
    <row r="79" spans="1:8" ht="15" customHeight="1">
      <c r="A79" s="43"/>
      <c r="B79" s="43"/>
      <c r="C79" s="43"/>
      <c r="D79" s="45"/>
      <c r="E79" s="45"/>
      <c r="F79" s="5"/>
      <c r="G79" s="5"/>
      <c r="H79" s="2"/>
    </row>
    <row r="80" spans="1:8" ht="15" customHeight="1">
      <c r="A80" s="452" t="s">
        <v>133</v>
      </c>
      <c r="B80" s="453"/>
      <c r="C80" s="43"/>
      <c r="D80" s="45"/>
      <c r="E80" s="45"/>
      <c r="F80" s="5"/>
      <c r="G80" s="5"/>
      <c r="H80" s="2"/>
    </row>
    <row r="81" spans="1:8" ht="15" customHeight="1">
      <c r="A81" s="470">
        <v>11</v>
      </c>
      <c r="B81" s="453"/>
      <c r="C81" s="43"/>
      <c r="D81" s="45"/>
      <c r="E81" s="45"/>
      <c r="F81" s="5"/>
      <c r="G81" s="5"/>
      <c r="H81" s="2"/>
    </row>
    <row r="82" spans="1:8" ht="15" customHeight="1">
      <c r="A82" s="62"/>
      <c r="B82" s="62"/>
      <c r="C82" s="43"/>
      <c r="D82" s="45"/>
      <c r="E82" s="45"/>
      <c r="F82" s="5"/>
      <c r="G82" s="5"/>
      <c r="H82" s="2"/>
    </row>
    <row r="83" spans="1:8" ht="15" customHeight="1">
      <c r="A83" s="460" t="s">
        <v>134</v>
      </c>
      <c r="B83" s="451"/>
      <c r="C83" s="451"/>
      <c r="D83" s="63"/>
      <c r="E83" s="64"/>
      <c r="F83" s="5"/>
      <c r="G83" s="5"/>
      <c r="H83" s="2"/>
    </row>
    <row r="84" spans="1:8" ht="15" customHeight="1">
      <c r="A84" s="452" t="s">
        <v>90</v>
      </c>
      <c r="B84" s="456"/>
      <c r="C84" s="456"/>
      <c r="D84" s="456"/>
      <c r="E84" s="453"/>
      <c r="F84" s="5"/>
      <c r="G84" s="5"/>
      <c r="H84" s="2"/>
    </row>
    <row r="85" spans="1:8" ht="15" customHeight="1">
      <c r="A85" s="16" t="s">
        <v>106</v>
      </c>
      <c r="B85" s="16" t="s">
        <v>107</v>
      </c>
      <c r="C85" s="452" t="s">
        <v>76</v>
      </c>
      <c r="D85" s="453"/>
      <c r="E85" s="16" t="s">
        <v>108</v>
      </c>
      <c r="F85" s="5"/>
      <c r="G85" s="5"/>
      <c r="H85" s="2"/>
    </row>
    <row r="86" spans="1:8" ht="26.25" customHeight="1">
      <c r="A86" s="65">
        <v>1</v>
      </c>
      <c r="B86" s="52" t="s">
        <v>135</v>
      </c>
      <c r="C86" s="457" t="s">
        <v>136</v>
      </c>
      <c r="D86" s="455"/>
      <c r="E86" s="66">
        <v>338646</v>
      </c>
      <c r="F86" s="5"/>
      <c r="G86" s="5"/>
      <c r="H86" s="2"/>
    </row>
    <row r="87" spans="1:8" ht="26.25" customHeight="1">
      <c r="A87" s="65">
        <v>2</v>
      </c>
      <c r="B87" s="52" t="s">
        <v>137</v>
      </c>
      <c r="C87" s="457" t="s">
        <v>138</v>
      </c>
      <c r="D87" s="455"/>
      <c r="E87" s="66">
        <v>219368</v>
      </c>
      <c r="F87" s="5"/>
      <c r="G87" s="5"/>
      <c r="H87" s="2"/>
    </row>
    <row r="88" spans="1:8" ht="26.25" customHeight="1">
      <c r="A88" s="65">
        <v>3</v>
      </c>
      <c r="B88" s="52" t="s">
        <v>139</v>
      </c>
      <c r="C88" s="457" t="s">
        <v>140</v>
      </c>
      <c r="D88" s="455"/>
      <c r="E88" s="66">
        <v>179820</v>
      </c>
      <c r="F88" s="5"/>
      <c r="G88" s="5"/>
      <c r="H88" s="2"/>
    </row>
    <row r="89" spans="1:8" ht="26.25" customHeight="1">
      <c r="A89" s="65">
        <v>4</v>
      </c>
      <c r="B89" s="52" t="s">
        <v>141</v>
      </c>
      <c r="C89" s="457" t="s">
        <v>142</v>
      </c>
      <c r="D89" s="455"/>
      <c r="E89" s="66">
        <v>172792</v>
      </c>
      <c r="F89" s="5"/>
      <c r="G89" s="5"/>
      <c r="H89" s="2"/>
    </row>
    <row r="90" spans="1:8" ht="26.25" customHeight="1">
      <c r="A90" s="65">
        <v>5</v>
      </c>
      <c r="B90" s="52" t="s">
        <v>143</v>
      </c>
      <c r="C90" s="457" t="s">
        <v>144</v>
      </c>
      <c r="D90" s="455"/>
      <c r="E90" s="66">
        <v>64766</v>
      </c>
      <c r="F90" s="5"/>
      <c r="G90" s="5"/>
      <c r="H90" s="2"/>
    </row>
    <row r="91" spans="1:8" ht="26.25" customHeight="1">
      <c r="A91" s="65" t="s">
        <v>129</v>
      </c>
      <c r="B91" s="52" t="s">
        <v>145</v>
      </c>
      <c r="C91" s="457" t="s">
        <v>146</v>
      </c>
      <c r="D91" s="455"/>
      <c r="E91" s="66">
        <v>4719</v>
      </c>
      <c r="F91" s="5"/>
      <c r="G91" s="5"/>
      <c r="H91" s="2"/>
    </row>
    <row r="92" spans="1:8" ht="17.25" customHeight="1">
      <c r="A92" s="452" t="s">
        <v>85</v>
      </c>
      <c r="B92" s="456"/>
      <c r="C92" s="456"/>
      <c r="D92" s="453"/>
      <c r="E92" s="67">
        <f>SUM(E86:E91)</f>
        <v>980111</v>
      </c>
      <c r="F92" s="5"/>
      <c r="G92" s="5"/>
      <c r="H92" s="2"/>
    </row>
    <row r="93" spans="1:8" ht="15" customHeight="1">
      <c r="A93" s="68"/>
      <c r="B93" s="68"/>
      <c r="C93" s="68"/>
      <c r="D93" s="68"/>
      <c r="E93" s="68"/>
      <c r="F93" s="5"/>
      <c r="G93" s="5"/>
      <c r="H93" s="2"/>
    </row>
    <row r="94" spans="1:8" ht="15" customHeight="1">
      <c r="A94" s="452" t="s">
        <v>132</v>
      </c>
      <c r="B94" s="453"/>
      <c r="C94" s="68"/>
      <c r="D94" s="68"/>
      <c r="E94" s="68"/>
      <c r="F94" s="5"/>
      <c r="G94" s="5"/>
      <c r="H94" s="2"/>
    </row>
    <row r="95" spans="1:8" ht="15" customHeight="1">
      <c r="A95" s="459">
        <v>6</v>
      </c>
      <c r="B95" s="453"/>
      <c r="C95" s="68"/>
      <c r="D95" s="68"/>
      <c r="E95" s="68"/>
      <c r="F95" s="5"/>
      <c r="G95" s="5"/>
      <c r="H95" s="2"/>
    </row>
    <row r="96" spans="1:8" ht="15" customHeight="1">
      <c r="A96" s="62"/>
      <c r="B96" s="62"/>
      <c r="C96" s="43"/>
      <c r="D96" s="45"/>
      <c r="E96" s="45"/>
      <c r="F96" s="5"/>
      <c r="G96" s="5"/>
      <c r="H96" s="2"/>
    </row>
    <row r="97" spans="1:8" ht="15" customHeight="1">
      <c r="A97" s="460" t="s">
        <v>134</v>
      </c>
      <c r="B97" s="451"/>
      <c r="C97" s="451"/>
      <c r="D97" s="63"/>
      <c r="E97" s="64"/>
      <c r="F97" s="5"/>
      <c r="G97" s="5"/>
      <c r="H97" s="2"/>
    </row>
    <row r="98" spans="1:8" ht="15" customHeight="1">
      <c r="A98" s="452" t="s">
        <v>102</v>
      </c>
      <c r="B98" s="456"/>
      <c r="C98" s="456"/>
      <c r="D98" s="456"/>
      <c r="E98" s="453"/>
      <c r="F98" s="5"/>
      <c r="G98" s="5"/>
      <c r="H98" s="2"/>
    </row>
    <row r="99" spans="1:8" ht="15" customHeight="1">
      <c r="A99" s="16" t="s">
        <v>106</v>
      </c>
      <c r="B99" s="16" t="s">
        <v>107</v>
      </c>
      <c r="C99" s="452" t="s">
        <v>76</v>
      </c>
      <c r="D99" s="453"/>
      <c r="E99" s="16" t="s">
        <v>108</v>
      </c>
      <c r="F99" s="5"/>
      <c r="G99" s="5"/>
      <c r="H99" s="2"/>
    </row>
    <row r="100" spans="1:8" ht="26.25" customHeight="1">
      <c r="A100" s="65">
        <v>1</v>
      </c>
      <c r="B100" s="52" t="s">
        <v>147</v>
      </c>
      <c r="C100" s="457" t="s">
        <v>136</v>
      </c>
      <c r="D100" s="455"/>
      <c r="E100" s="66">
        <v>338646</v>
      </c>
      <c r="F100" s="5"/>
      <c r="G100" s="5"/>
      <c r="H100" s="2"/>
    </row>
    <row r="101" spans="1:8" ht="26.25" customHeight="1">
      <c r="A101" s="65">
        <v>2</v>
      </c>
      <c r="B101" s="52" t="s">
        <v>148</v>
      </c>
      <c r="C101" s="457" t="s">
        <v>149</v>
      </c>
      <c r="D101" s="455"/>
      <c r="E101" s="66">
        <v>219368</v>
      </c>
      <c r="F101" s="5"/>
      <c r="G101" s="5"/>
      <c r="H101" s="2"/>
    </row>
    <row r="102" spans="1:8" ht="26.25" customHeight="1">
      <c r="A102" s="65">
        <v>3</v>
      </c>
      <c r="B102" s="52" t="s">
        <v>150</v>
      </c>
      <c r="C102" s="457" t="s">
        <v>151</v>
      </c>
      <c r="D102" s="455"/>
      <c r="E102" s="66">
        <v>179820</v>
      </c>
      <c r="F102" s="5"/>
      <c r="G102" s="5"/>
      <c r="H102" s="2"/>
    </row>
    <row r="103" spans="1:8" ht="26.25" customHeight="1">
      <c r="A103" s="65">
        <v>4</v>
      </c>
      <c r="B103" s="52" t="s">
        <v>152</v>
      </c>
      <c r="C103" s="457" t="s">
        <v>153</v>
      </c>
      <c r="D103" s="455"/>
      <c r="E103" s="66">
        <v>172792</v>
      </c>
      <c r="F103" s="5"/>
      <c r="G103" s="5"/>
      <c r="H103" s="2"/>
    </row>
    <row r="104" spans="1:8" ht="26.25" customHeight="1">
      <c r="A104" s="65">
        <v>5</v>
      </c>
      <c r="B104" s="52" t="s">
        <v>154</v>
      </c>
      <c r="C104" s="457" t="s">
        <v>155</v>
      </c>
      <c r="D104" s="455"/>
      <c r="E104" s="66">
        <v>64766</v>
      </c>
      <c r="F104" s="5"/>
      <c r="G104" s="5"/>
      <c r="H104" s="2"/>
    </row>
    <row r="105" spans="1:8" ht="26.25" customHeight="1">
      <c r="A105" s="65" t="s">
        <v>129</v>
      </c>
      <c r="B105" s="69"/>
      <c r="C105" s="466"/>
      <c r="D105" s="455"/>
      <c r="E105" s="70" t="s">
        <v>87</v>
      </c>
      <c r="F105" s="5"/>
      <c r="G105" s="5"/>
      <c r="H105" s="2"/>
    </row>
    <row r="106" spans="1:8" ht="17.25" customHeight="1">
      <c r="A106" s="452" t="s">
        <v>85</v>
      </c>
      <c r="B106" s="456"/>
      <c r="C106" s="456"/>
      <c r="D106" s="453"/>
      <c r="E106" s="67">
        <f>SUM(E100:E105)</f>
        <v>975392</v>
      </c>
      <c r="F106" s="5"/>
      <c r="G106" s="5"/>
      <c r="H106" s="2"/>
    </row>
    <row r="107" spans="1:8" ht="15" customHeight="1">
      <c r="A107" s="68"/>
      <c r="B107" s="68"/>
      <c r="C107" s="68"/>
      <c r="D107" s="68"/>
      <c r="E107" s="68"/>
      <c r="F107" s="5"/>
      <c r="G107" s="5"/>
      <c r="H107" s="2"/>
    </row>
    <row r="108" spans="1:8" ht="15" customHeight="1">
      <c r="A108" s="452" t="s">
        <v>133</v>
      </c>
      <c r="B108" s="453"/>
      <c r="C108" s="68"/>
      <c r="D108" s="68"/>
      <c r="E108" s="68"/>
      <c r="F108" s="5"/>
      <c r="G108" s="5"/>
      <c r="H108" s="2"/>
    </row>
    <row r="109" spans="1:8" ht="15" customHeight="1">
      <c r="A109" s="459">
        <v>5</v>
      </c>
      <c r="B109" s="453"/>
      <c r="C109" s="68"/>
      <c r="D109" s="68"/>
      <c r="E109" s="68"/>
      <c r="F109" s="5"/>
      <c r="G109" s="5"/>
      <c r="H109" s="2"/>
    </row>
    <row r="110" spans="1:8" ht="15" customHeight="1">
      <c r="A110" s="62"/>
      <c r="B110" s="62"/>
      <c r="C110" s="43"/>
      <c r="D110" s="45"/>
      <c r="E110" s="45"/>
      <c r="F110" s="5"/>
      <c r="G110" s="5"/>
      <c r="H110" s="2"/>
    </row>
    <row r="111" spans="1:8" ht="15" customHeight="1">
      <c r="A111" s="460" t="s">
        <v>156</v>
      </c>
      <c r="B111" s="451"/>
      <c r="C111" s="451"/>
      <c r="D111" s="451"/>
      <c r="E111" s="461"/>
      <c r="F111" s="5"/>
      <c r="G111" s="5"/>
      <c r="H111" s="2"/>
    </row>
    <row r="112" spans="1:8" ht="15" customHeight="1">
      <c r="A112" s="452" t="s">
        <v>90</v>
      </c>
      <c r="B112" s="456"/>
      <c r="C112" s="456"/>
      <c r="D112" s="456"/>
      <c r="E112" s="453"/>
      <c r="F112" s="5"/>
      <c r="G112" s="5"/>
      <c r="H112" s="2"/>
    </row>
    <row r="113" spans="1:8" ht="15" customHeight="1">
      <c r="A113" s="16" t="s">
        <v>106</v>
      </c>
      <c r="B113" s="16" t="s">
        <v>107</v>
      </c>
      <c r="C113" s="452" t="s">
        <v>76</v>
      </c>
      <c r="D113" s="453"/>
      <c r="E113" s="16" t="s">
        <v>108</v>
      </c>
      <c r="F113" s="5"/>
      <c r="G113" s="5"/>
      <c r="H113" s="2"/>
    </row>
    <row r="114" spans="1:8" ht="26.25" customHeight="1">
      <c r="A114" s="65">
        <v>1</v>
      </c>
      <c r="B114" s="52" t="s">
        <v>157</v>
      </c>
      <c r="C114" s="469" t="s">
        <v>158</v>
      </c>
      <c r="D114" s="453"/>
      <c r="E114" s="66">
        <v>3720100</v>
      </c>
      <c r="F114" s="5"/>
      <c r="G114" s="5"/>
      <c r="H114" s="2"/>
    </row>
    <row r="115" spans="1:8" ht="26.25" customHeight="1">
      <c r="A115" s="65">
        <v>2</v>
      </c>
      <c r="B115" s="52" t="s">
        <v>159</v>
      </c>
      <c r="C115" s="469" t="s">
        <v>160</v>
      </c>
      <c r="D115" s="453"/>
      <c r="E115" s="66">
        <v>2610000</v>
      </c>
      <c r="F115" s="5"/>
      <c r="G115" s="5"/>
      <c r="H115" s="2"/>
    </row>
    <row r="116" spans="1:8" ht="26.25" customHeight="1">
      <c r="A116" s="65">
        <v>3</v>
      </c>
      <c r="B116" s="52" t="s">
        <v>161</v>
      </c>
      <c r="C116" s="469" t="s">
        <v>162</v>
      </c>
      <c r="D116" s="453"/>
      <c r="E116" s="66">
        <v>2414051</v>
      </c>
      <c r="F116" s="5"/>
      <c r="G116" s="5"/>
      <c r="H116" s="2"/>
    </row>
    <row r="117" spans="1:8" ht="26.25" customHeight="1">
      <c r="A117" s="65">
        <v>4</v>
      </c>
      <c r="B117" s="52" t="s">
        <v>163</v>
      </c>
      <c r="C117" s="469" t="s">
        <v>164</v>
      </c>
      <c r="D117" s="453"/>
      <c r="E117" s="66">
        <v>1800000</v>
      </c>
      <c r="F117" s="5"/>
      <c r="G117" s="5"/>
      <c r="H117" s="2"/>
    </row>
    <row r="118" spans="1:8" ht="26.25" customHeight="1">
      <c r="A118" s="65">
        <v>5</v>
      </c>
      <c r="B118" s="52" t="s">
        <v>165</v>
      </c>
      <c r="C118" s="469" t="s">
        <v>166</v>
      </c>
      <c r="D118" s="453"/>
      <c r="E118" s="66">
        <v>1368511</v>
      </c>
      <c r="F118" s="5"/>
      <c r="G118" s="5"/>
      <c r="H118" s="2"/>
    </row>
    <row r="119" spans="1:8" ht="26.25" customHeight="1">
      <c r="A119" s="65">
        <v>6</v>
      </c>
      <c r="B119" s="52" t="s">
        <v>167</v>
      </c>
      <c r="C119" s="469" t="s">
        <v>168</v>
      </c>
      <c r="D119" s="453"/>
      <c r="E119" s="66">
        <v>1368511</v>
      </c>
      <c r="F119" s="5"/>
      <c r="G119" s="5"/>
      <c r="H119" s="2"/>
    </row>
    <row r="120" spans="1:8" ht="26.25" customHeight="1">
      <c r="A120" s="65">
        <v>7</v>
      </c>
      <c r="B120" s="52" t="s">
        <v>169</v>
      </c>
      <c r="C120" s="469" t="s">
        <v>170</v>
      </c>
      <c r="D120" s="453"/>
      <c r="E120" s="66">
        <v>1368511</v>
      </c>
      <c r="F120" s="5"/>
      <c r="G120" s="5"/>
      <c r="H120" s="2"/>
    </row>
    <row r="121" spans="1:8" ht="26.25" customHeight="1">
      <c r="A121" s="65">
        <v>8</v>
      </c>
      <c r="B121" s="52" t="s">
        <v>171</v>
      </c>
      <c r="C121" s="469" t="s">
        <v>172</v>
      </c>
      <c r="D121" s="453"/>
      <c r="E121" s="66">
        <v>1368511</v>
      </c>
      <c r="F121" s="5"/>
      <c r="G121" s="5"/>
      <c r="H121" s="2"/>
    </row>
    <row r="122" spans="1:8" ht="26.25" customHeight="1">
      <c r="A122" s="65">
        <v>9</v>
      </c>
      <c r="B122" s="52" t="s">
        <v>173</v>
      </c>
      <c r="C122" s="469" t="s">
        <v>174</v>
      </c>
      <c r="D122" s="453"/>
      <c r="E122" s="66">
        <v>1367874</v>
      </c>
      <c r="F122" s="5"/>
      <c r="G122" s="5"/>
      <c r="H122" s="2"/>
    </row>
    <row r="123" spans="1:8" ht="26.25" customHeight="1">
      <c r="A123" s="65">
        <v>10</v>
      </c>
      <c r="B123" s="52" t="s">
        <v>175</v>
      </c>
      <c r="C123" s="469" t="s">
        <v>176</v>
      </c>
      <c r="D123" s="453"/>
      <c r="E123" s="66">
        <v>1214811</v>
      </c>
      <c r="F123" s="5"/>
      <c r="G123" s="5"/>
      <c r="H123" s="2"/>
    </row>
    <row r="124" spans="1:8" ht="26.25" customHeight="1">
      <c r="A124" s="65" t="s">
        <v>129</v>
      </c>
      <c r="B124" s="71">
        <v>24</v>
      </c>
      <c r="C124" s="469"/>
      <c r="D124" s="453"/>
      <c r="E124" s="66">
        <v>-9480555</v>
      </c>
      <c r="F124" s="5"/>
      <c r="G124" s="5"/>
      <c r="H124" s="2"/>
    </row>
    <row r="125" spans="1:8" ht="17.25" customHeight="1">
      <c r="A125" s="452" t="s">
        <v>85</v>
      </c>
      <c r="B125" s="456"/>
      <c r="C125" s="456"/>
      <c r="D125" s="453"/>
      <c r="E125" s="67">
        <f>SUM(E114:E124)</f>
        <v>9120325</v>
      </c>
      <c r="F125" s="5"/>
      <c r="G125" s="5"/>
      <c r="H125" s="2"/>
    </row>
    <row r="126" spans="1:8" ht="15" customHeight="1">
      <c r="A126" s="68"/>
      <c r="B126" s="68"/>
      <c r="C126" s="68"/>
      <c r="D126" s="68"/>
      <c r="E126" s="68"/>
      <c r="F126" s="5"/>
      <c r="G126" s="5"/>
      <c r="H126" s="2"/>
    </row>
    <row r="127" spans="1:8" ht="15" customHeight="1">
      <c r="A127" s="452" t="s">
        <v>132</v>
      </c>
      <c r="B127" s="453"/>
      <c r="C127" s="68"/>
      <c r="D127" s="68"/>
      <c r="E127" s="68"/>
      <c r="F127" s="5"/>
      <c r="G127" s="5"/>
      <c r="H127" s="2"/>
    </row>
    <row r="128" spans="1:8" ht="15" customHeight="1">
      <c r="A128" s="459">
        <v>24</v>
      </c>
      <c r="B128" s="453"/>
      <c r="C128" s="68"/>
      <c r="D128" s="68"/>
      <c r="E128" s="68"/>
      <c r="F128" s="5"/>
      <c r="G128" s="5"/>
      <c r="H128" s="2"/>
    </row>
    <row r="129" spans="1:8" ht="15" customHeight="1">
      <c r="A129" s="72"/>
      <c r="B129" s="72"/>
      <c r="C129" s="43"/>
      <c r="D129" s="45"/>
      <c r="E129" s="45"/>
      <c r="F129" s="5"/>
      <c r="G129" s="5"/>
      <c r="H129" s="2"/>
    </row>
    <row r="130" spans="1:8" ht="15" customHeight="1">
      <c r="A130" s="460" t="s">
        <v>156</v>
      </c>
      <c r="B130" s="451"/>
      <c r="C130" s="451"/>
      <c r="D130" s="451"/>
      <c r="E130" s="461"/>
      <c r="F130" s="5"/>
      <c r="G130" s="5"/>
      <c r="H130" s="2"/>
    </row>
    <row r="131" spans="1:8" ht="15" customHeight="1">
      <c r="A131" s="452" t="s">
        <v>102</v>
      </c>
      <c r="B131" s="456"/>
      <c r="C131" s="456"/>
      <c r="D131" s="456"/>
      <c r="E131" s="453"/>
      <c r="F131" s="5"/>
      <c r="G131" s="5"/>
      <c r="H131" s="2"/>
    </row>
    <row r="132" spans="1:8" ht="15" customHeight="1">
      <c r="A132" s="16" t="s">
        <v>106</v>
      </c>
      <c r="B132" s="16" t="s">
        <v>107</v>
      </c>
      <c r="C132" s="452" t="s">
        <v>76</v>
      </c>
      <c r="D132" s="453"/>
      <c r="E132" s="16" t="s">
        <v>108</v>
      </c>
      <c r="F132" s="5"/>
      <c r="G132" s="5"/>
      <c r="H132" s="2"/>
    </row>
    <row r="133" spans="1:8" ht="26.25" customHeight="1">
      <c r="A133" s="65">
        <v>1</v>
      </c>
      <c r="B133" s="52" t="s">
        <v>177</v>
      </c>
      <c r="C133" s="457" t="s">
        <v>178</v>
      </c>
      <c r="D133" s="455"/>
      <c r="E133" s="73">
        <v>24041168</v>
      </c>
      <c r="F133" s="5"/>
      <c r="G133" s="5"/>
      <c r="H133" s="2"/>
    </row>
    <row r="134" spans="1:8" ht="26.25" customHeight="1">
      <c r="A134" s="65">
        <v>2</v>
      </c>
      <c r="B134" s="52" t="s">
        <v>179</v>
      </c>
      <c r="C134" s="457" t="s">
        <v>180</v>
      </c>
      <c r="D134" s="455"/>
      <c r="E134" s="73">
        <v>4500000</v>
      </c>
      <c r="F134" s="5"/>
      <c r="G134" s="5"/>
      <c r="H134" s="2"/>
    </row>
    <row r="135" spans="1:8" ht="26.25" customHeight="1">
      <c r="A135" s="65">
        <v>3</v>
      </c>
      <c r="B135" s="52" t="s">
        <v>159</v>
      </c>
      <c r="C135" s="457" t="s">
        <v>181</v>
      </c>
      <c r="D135" s="455"/>
      <c r="E135" s="73">
        <v>2610000</v>
      </c>
      <c r="F135" s="5"/>
      <c r="G135" s="5"/>
      <c r="H135" s="2"/>
    </row>
    <row r="136" spans="1:8" ht="26.25" customHeight="1">
      <c r="A136" s="65">
        <v>4</v>
      </c>
      <c r="B136" s="52" t="s">
        <v>182</v>
      </c>
      <c r="C136" s="457" t="s">
        <v>183</v>
      </c>
      <c r="D136" s="455"/>
      <c r="E136" s="73">
        <v>1800000</v>
      </c>
      <c r="F136" s="5"/>
      <c r="G136" s="5"/>
      <c r="H136" s="2"/>
    </row>
    <row r="137" spans="1:8" ht="26.25" customHeight="1">
      <c r="A137" s="65">
        <v>5</v>
      </c>
      <c r="B137" s="52" t="s">
        <v>184</v>
      </c>
      <c r="C137" s="457" t="s">
        <v>185</v>
      </c>
      <c r="D137" s="455"/>
      <c r="E137" s="73">
        <v>1368511</v>
      </c>
      <c r="F137" s="5"/>
      <c r="G137" s="5"/>
      <c r="H137" s="2"/>
    </row>
    <row r="138" spans="1:8" ht="26.25" customHeight="1">
      <c r="A138" s="65">
        <v>6</v>
      </c>
      <c r="B138" s="52" t="s">
        <v>186</v>
      </c>
      <c r="C138" s="457" t="s">
        <v>187</v>
      </c>
      <c r="D138" s="455"/>
      <c r="E138" s="73">
        <v>1368511</v>
      </c>
      <c r="F138" s="5"/>
      <c r="G138" s="5"/>
      <c r="H138" s="2"/>
    </row>
    <row r="139" spans="1:8" ht="26.25" customHeight="1">
      <c r="A139" s="65">
        <v>7</v>
      </c>
      <c r="B139" s="52" t="s">
        <v>188</v>
      </c>
      <c r="C139" s="457" t="s">
        <v>189</v>
      </c>
      <c r="D139" s="455"/>
      <c r="E139" s="73">
        <v>1368511</v>
      </c>
      <c r="F139" s="5"/>
      <c r="G139" s="5"/>
      <c r="H139" s="2"/>
    </row>
    <row r="140" spans="1:8" ht="26.25" customHeight="1">
      <c r="A140" s="65">
        <v>8</v>
      </c>
      <c r="B140" s="52" t="s">
        <v>190</v>
      </c>
      <c r="C140" s="457" t="s">
        <v>191</v>
      </c>
      <c r="D140" s="455"/>
      <c r="E140" s="73">
        <v>1368511</v>
      </c>
      <c r="F140" s="5"/>
      <c r="G140" s="5"/>
      <c r="H140" s="2"/>
    </row>
    <row r="141" spans="1:8" ht="26.25" customHeight="1">
      <c r="A141" s="65">
        <v>9</v>
      </c>
      <c r="B141" s="52" t="s">
        <v>192</v>
      </c>
      <c r="C141" s="457" t="s">
        <v>174</v>
      </c>
      <c r="D141" s="455"/>
      <c r="E141" s="73">
        <v>1367874</v>
      </c>
      <c r="F141" s="5"/>
      <c r="G141" s="5"/>
      <c r="H141" s="2"/>
    </row>
    <row r="142" spans="1:8" ht="26.25" customHeight="1">
      <c r="A142" s="65">
        <v>10</v>
      </c>
      <c r="B142" s="52" t="s">
        <v>193</v>
      </c>
      <c r="C142" s="457" t="s">
        <v>176</v>
      </c>
      <c r="D142" s="455"/>
      <c r="E142" s="73">
        <v>1214811</v>
      </c>
      <c r="F142" s="5"/>
      <c r="G142" s="5"/>
      <c r="H142" s="2"/>
    </row>
    <row r="143" spans="1:8" ht="26.25" customHeight="1">
      <c r="A143" s="65" t="s">
        <v>129</v>
      </c>
      <c r="B143" s="65">
        <v>15</v>
      </c>
      <c r="C143" s="458"/>
      <c r="D143" s="453"/>
      <c r="E143" s="73">
        <v>-10463474</v>
      </c>
      <c r="F143" s="5"/>
      <c r="G143" s="5"/>
      <c r="H143" s="2"/>
    </row>
    <row r="144" spans="1:8" ht="17.25" customHeight="1">
      <c r="A144" s="452" t="s">
        <v>85</v>
      </c>
      <c r="B144" s="456"/>
      <c r="C144" s="456"/>
      <c r="D144" s="453"/>
      <c r="E144" s="67">
        <f>SUM(E133:E143)</f>
        <v>30544423</v>
      </c>
      <c r="F144" s="5"/>
      <c r="G144" s="5"/>
      <c r="H144" s="2"/>
    </row>
    <row r="145" spans="1:8" ht="15" customHeight="1">
      <c r="A145" s="68"/>
      <c r="B145" s="68"/>
      <c r="C145" s="68"/>
      <c r="D145" s="68"/>
      <c r="E145" s="68"/>
      <c r="F145" s="5"/>
      <c r="G145" s="5"/>
      <c r="H145" s="2"/>
    </row>
    <row r="146" spans="1:8" ht="15" customHeight="1">
      <c r="A146" s="452" t="s">
        <v>133</v>
      </c>
      <c r="B146" s="453"/>
      <c r="C146" s="68"/>
      <c r="D146" s="68"/>
      <c r="E146" s="68"/>
      <c r="F146" s="5"/>
      <c r="G146" s="5"/>
      <c r="H146" s="2"/>
    </row>
    <row r="147" spans="1:8" ht="15" customHeight="1">
      <c r="A147" s="459">
        <v>25</v>
      </c>
      <c r="B147" s="453"/>
      <c r="C147" s="68"/>
      <c r="D147" s="68"/>
      <c r="E147" s="68"/>
      <c r="F147" s="5"/>
      <c r="G147" s="5"/>
      <c r="H147" s="2"/>
    </row>
    <row r="148" spans="1:8" ht="15" customHeight="1">
      <c r="A148" s="72"/>
      <c r="B148" s="72"/>
      <c r="C148" s="43"/>
      <c r="D148" s="45"/>
      <c r="E148" s="45"/>
      <c r="F148" s="5"/>
      <c r="G148" s="5"/>
      <c r="H148" s="2"/>
    </row>
    <row r="149" spans="1:8" ht="15" customHeight="1">
      <c r="A149" s="460" t="s">
        <v>194</v>
      </c>
      <c r="B149" s="451"/>
      <c r="C149" s="451"/>
      <c r="D149" s="451"/>
      <c r="E149" s="461"/>
      <c r="F149" s="5"/>
      <c r="G149" s="5"/>
      <c r="H149" s="2"/>
    </row>
    <row r="150" spans="1:8" ht="15" customHeight="1">
      <c r="A150" s="452" t="s">
        <v>90</v>
      </c>
      <c r="B150" s="456"/>
      <c r="C150" s="456"/>
      <c r="D150" s="456"/>
      <c r="E150" s="453"/>
      <c r="F150" s="5"/>
      <c r="G150" s="5"/>
      <c r="H150" s="2"/>
    </row>
    <row r="151" spans="1:8" ht="15" customHeight="1">
      <c r="A151" s="16" t="s">
        <v>106</v>
      </c>
      <c r="B151" s="16" t="s">
        <v>107</v>
      </c>
      <c r="C151" s="452" t="s">
        <v>76</v>
      </c>
      <c r="D151" s="453"/>
      <c r="E151" s="16" t="s">
        <v>108</v>
      </c>
      <c r="F151" s="5"/>
      <c r="G151" s="5"/>
      <c r="H151" s="2"/>
    </row>
    <row r="152" spans="1:8" ht="26.25" customHeight="1">
      <c r="A152" s="65">
        <v>1</v>
      </c>
      <c r="B152" s="52" t="s">
        <v>195</v>
      </c>
      <c r="C152" s="457" t="s">
        <v>196</v>
      </c>
      <c r="D152" s="455"/>
      <c r="E152" s="73">
        <v>152866</v>
      </c>
      <c r="F152" s="5"/>
      <c r="G152" s="5"/>
      <c r="H152" s="2"/>
    </row>
    <row r="153" spans="1:8" ht="26.25" customHeight="1">
      <c r="A153" s="65" t="s">
        <v>129</v>
      </c>
      <c r="B153" s="74"/>
      <c r="C153" s="458"/>
      <c r="D153" s="453"/>
      <c r="E153" s="74"/>
      <c r="F153" s="5"/>
      <c r="G153" s="5"/>
      <c r="H153" s="2"/>
    </row>
    <row r="154" spans="1:8" ht="17.25" customHeight="1">
      <c r="A154" s="452" t="s">
        <v>85</v>
      </c>
      <c r="B154" s="456"/>
      <c r="C154" s="456"/>
      <c r="D154" s="453"/>
      <c r="E154" s="67">
        <f>SUM(E152:E153)</f>
        <v>152866</v>
      </c>
      <c r="F154" s="5"/>
      <c r="G154" s="5"/>
      <c r="H154" s="2"/>
    </row>
    <row r="155" spans="1:8" ht="15" customHeight="1">
      <c r="A155" s="68"/>
      <c r="B155" s="68"/>
      <c r="C155" s="68"/>
      <c r="D155" s="68"/>
      <c r="E155" s="68"/>
      <c r="F155" s="5"/>
      <c r="G155" s="5"/>
      <c r="H155" s="2"/>
    </row>
    <row r="156" spans="1:8" ht="15" customHeight="1">
      <c r="A156" s="452" t="s">
        <v>132</v>
      </c>
      <c r="B156" s="453"/>
      <c r="C156" s="68"/>
      <c r="D156" s="68"/>
      <c r="E156" s="68"/>
      <c r="F156" s="5"/>
      <c r="G156" s="5"/>
      <c r="H156" s="2"/>
    </row>
    <row r="157" spans="1:8" ht="15" customHeight="1">
      <c r="A157" s="459">
        <v>1</v>
      </c>
      <c r="B157" s="453"/>
      <c r="C157" s="68"/>
      <c r="D157" s="68"/>
      <c r="E157" s="68"/>
      <c r="F157" s="5"/>
      <c r="G157" s="5"/>
      <c r="H157" s="2"/>
    </row>
    <row r="158" spans="1:8" ht="15" customHeight="1">
      <c r="A158" s="72"/>
      <c r="B158" s="72"/>
      <c r="C158" s="43"/>
      <c r="D158" s="45"/>
      <c r="E158" s="45"/>
      <c r="F158" s="5"/>
      <c r="G158" s="5"/>
      <c r="H158" s="2"/>
    </row>
    <row r="159" spans="1:8" ht="15" customHeight="1">
      <c r="A159" s="460" t="s">
        <v>194</v>
      </c>
      <c r="B159" s="451"/>
      <c r="C159" s="451"/>
      <c r="D159" s="451"/>
      <c r="E159" s="461"/>
      <c r="F159" s="5"/>
      <c r="G159" s="5"/>
      <c r="H159" s="2"/>
    </row>
    <row r="160" spans="1:8" ht="15" customHeight="1">
      <c r="A160" s="452" t="s">
        <v>102</v>
      </c>
      <c r="B160" s="456"/>
      <c r="C160" s="456"/>
      <c r="D160" s="456"/>
      <c r="E160" s="453"/>
      <c r="F160" s="5"/>
      <c r="G160" s="5"/>
      <c r="H160" s="2"/>
    </row>
    <row r="161" spans="1:8" ht="15" customHeight="1">
      <c r="A161" s="16" t="s">
        <v>106</v>
      </c>
      <c r="B161" s="16" t="s">
        <v>107</v>
      </c>
      <c r="C161" s="452" t="s">
        <v>76</v>
      </c>
      <c r="D161" s="453"/>
      <c r="E161" s="16" t="s">
        <v>108</v>
      </c>
      <c r="F161" s="5"/>
      <c r="G161" s="5"/>
      <c r="H161" s="2"/>
    </row>
    <row r="162" spans="1:8" ht="26.25" customHeight="1">
      <c r="A162" s="65">
        <v>1</v>
      </c>
      <c r="B162" s="52" t="s">
        <v>197</v>
      </c>
      <c r="C162" s="457" t="s">
        <v>196</v>
      </c>
      <c r="D162" s="455"/>
      <c r="E162" s="73">
        <v>152866</v>
      </c>
      <c r="F162" s="5"/>
      <c r="G162" s="5"/>
      <c r="H162" s="2"/>
    </row>
    <row r="163" spans="1:8" ht="26.25" customHeight="1">
      <c r="A163" s="65" t="s">
        <v>129</v>
      </c>
      <c r="B163" s="75"/>
      <c r="C163" s="458"/>
      <c r="D163" s="453"/>
      <c r="E163" s="74"/>
      <c r="F163" s="5"/>
      <c r="G163" s="5"/>
      <c r="H163" s="2"/>
    </row>
    <row r="164" spans="1:8" ht="15" customHeight="1">
      <c r="A164" s="452" t="s">
        <v>85</v>
      </c>
      <c r="B164" s="456"/>
      <c r="C164" s="456"/>
      <c r="D164" s="453"/>
      <c r="E164" s="67">
        <f>SUM(E162:E163)</f>
        <v>152866</v>
      </c>
      <c r="F164" s="5"/>
      <c r="G164" s="5"/>
      <c r="H164" s="2"/>
    </row>
    <row r="165" spans="1:8" ht="15" customHeight="1">
      <c r="A165" s="68"/>
      <c r="B165" s="68"/>
      <c r="C165" s="68"/>
      <c r="D165" s="68"/>
      <c r="E165" s="68"/>
      <c r="F165" s="5"/>
      <c r="G165" s="5"/>
      <c r="H165" s="2"/>
    </row>
    <row r="166" spans="1:8" ht="15" customHeight="1">
      <c r="A166" s="452" t="s">
        <v>133</v>
      </c>
      <c r="B166" s="453"/>
      <c r="C166" s="68"/>
      <c r="D166" s="68"/>
      <c r="E166" s="68"/>
      <c r="F166" s="5"/>
      <c r="G166" s="5"/>
      <c r="H166" s="2"/>
    </row>
    <row r="167" spans="1:8" ht="15" customHeight="1">
      <c r="A167" s="459">
        <v>1</v>
      </c>
      <c r="B167" s="453"/>
      <c r="C167" s="68"/>
      <c r="D167" s="68"/>
      <c r="E167" s="68"/>
      <c r="F167" s="5"/>
      <c r="G167" s="5"/>
      <c r="H167" s="2"/>
    </row>
    <row r="168" spans="1:8" ht="15" customHeight="1">
      <c r="A168" s="72"/>
      <c r="B168" s="72"/>
      <c r="C168" s="43"/>
      <c r="D168" s="45"/>
      <c r="E168" s="45"/>
      <c r="F168" s="5"/>
      <c r="G168" s="5"/>
      <c r="H168" s="2"/>
    </row>
    <row r="169" spans="1:8" ht="15" customHeight="1">
      <c r="A169" s="460" t="s">
        <v>198</v>
      </c>
      <c r="B169" s="451"/>
      <c r="C169" s="451"/>
      <c r="D169" s="451"/>
      <c r="E169" s="461"/>
      <c r="F169" s="5"/>
      <c r="G169" s="5"/>
      <c r="H169" s="2"/>
    </row>
    <row r="170" spans="1:8" ht="15" customHeight="1">
      <c r="A170" s="452" t="s">
        <v>90</v>
      </c>
      <c r="B170" s="456"/>
      <c r="C170" s="456"/>
      <c r="D170" s="456"/>
      <c r="E170" s="453"/>
      <c r="F170" s="5"/>
      <c r="G170" s="5"/>
      <c r="H170" s="2"/>
    </row>
    <row r="171" spans="1:8" ht="15" customHeight="1">
      <c r="A171" s="16" t="s">
        <v>106</v>
      </c>
      <c r="B171" s="16" t="s">
        <v>107</v>
      </c>
      <c r="C171" s="452" t="s">
        <v>76</v>
      </c>
      <c r="D171" s="453"/>
      <c r="E171" s="16" t="s">
        <v>108</v>
      </c>
      <c r="F171" s="5"/>
      <c r="G171" s="5"/>
      <c r="H171" s="2"/>
    </row>
    <row r="172" spans="1:8" ht="26.25" customHeight="1">
      <c r="A172" s="65">
        <v>1</v>
      </c>
      <c r="B172" s="76" t="s">
        <v>199</v>
      </c>
      <c r="C172" s="469" t="s">
        <v>200</v>
      </c>
      <c r="D172" s="453"/>
      <c r="E172" s="73">
        <v>8964540</v>
      </c>
      <c r="F172" s="5"/>
      <c r="G172" s="5"/>
      <c r="H172" s="2"/>
    </row>
    <row r="173" spans="1:8" ht="26.25" customHeight="1">
      <c r="A173" s="65">
        <v>2</v>
      </c>
      <c r="B173" s="76" t="s">
        <v>201</v>
      </c>
      <c r="C173" s="469" t="s">
        <v>202</v>
      </c>
      <c r="D173" s="453"/>
      <c r="E173" s="73">
        <v>7473883</v>
      </c>
      <c r="F173" s="5"/>
      <c r="G173" s="5"/>
      <c r="H173" s="2"/>
    </row>
    <row r="174" spans="1:8" ht="26.25" customHeight="1">
      <c r="A174" s="65" t="s">
        <v>129</v>
      </c>
      <c r="B174" s="75"/>
      <c r="C174" s="458"/>
      <c r="D174" s="453"/>
      <c r="E174" s="73"/>
      <c r="F174" s="5"/>
      <c r="G174" s="5"/>
      <c r="H174" s="2"/>
    </row>
    <row r="175" spans="1:8" ht="17.25" customHeight="1">
      <c r="A175" s="452" t="s">
        <v>85</v>
      </c>
      <c r="B175" s="456"/>
      <c r="C175" s="456"/>
      <c r="D175" s="453"/>
      <c r="E175" s="67">
        <f>SUM(E172:E174)</f>
        <v>16438423</v>
      </c>
      <c r="F175" s="5"/>
      <c r="G175" s="5"/>
      <c r="H175" s="2"/>
    </row>
    <row r="176" spans="1:8" ht="15" customHeight="1">
      <c r="A176" s="68"/>
      <c r="B176" s="68"/>
      <c r="C176" s="68"/>
      <c r="D176" s="68"/>
      <c r="E176" s="68"/>
      <c r="F176" s="5"/>
      <c r="G176" s="5"/>
      <c r="H176" s="2"/>
    </row>
    <row r="177" spans="1:8" ht="15" customHeight="1">
      <c r="A177" s="452" t="s">
        <v>132</v>
      </c>
      <c r="B177" s="453"/>
      <c r="C177" s="68"/>
      <c r="D177" s="68"/>
      <c r="E177" s="68"/>
      <c r="F177" s="5"/>
      <c r="G177" s="5"/>
      <c r="H177" s="2"/>
    </row>
    <row r="178" spans="1:8" ht="15" customHeight="1">
      <c r="A178" s="459">
        <v>2</v>
      </c>
      <c r="B178" s="453"/>
      <c r="C178" s="68"/>
      <c r="D178" s="68"/>
      <c r="E178" s="68"/>
      <c r="F178" s="5"/>
      <c r="G178" s="5"/>
      <c r="H178" s="2"/>
    </row>
    <row r="179" spans="1:8" ht="15" customHeight="1">
      <c r="A179" s="72"/>
      <c r="B179" s="72"/>
      <c r="C179" s="43"/>
      <c r="D179" s="45"/>
      <c r="E179" s="45"/>
      <c r="F179" s="5"/>
      <c r="G179" s="5"/>
      <c r="H179" s="2"/>
    </row>
    <row r="180" spans="1:8" ht="15" customHeight="1">
      <c r="A180" s="460" t="s">
        <v>198</v>
      </c>
      <c r="B180" s="451"/>
      <c r="C180" s="451"/>
      <c r="D180" s="451"/>
      <c r="E180" s="461"/>
      <c r="F180" s="5"/>
      <c r="G180" s="5"/>
      <c r="H180" s="2"/>
    </row>
    <row r="181" spans="1:8" ht="15" customHeight="1">
      <c r="A181" s="452" t="s">
        <v>102</v>
      </c>
      <c r="B181" s="456"/>
      <c r="C181" s="456"/>
      <c r="D181" s="456"/>
      <c r="E181" s="453"/>
      <c r="F181" s="5"/>
      <c r="G181" s="5"/>
      <c r="H181" s="2"/>
    </row>
    <row r="182" spans="1:8" ht="15" customHeight="1">
      <c r="A182" s="16" t="s">
        <v>106</v>
      </c>
      <c r="B182" s="16" t="s">
        <v>107</v>
      </c>
      <c r="C182" s="452" t="s">
        <v>76</v>
      </c>
      <c r="D182" s="453"/>
      <c r="E182" s="16" t="s">
        <v>108</v>
      </c>
      <c r="F182" s="5"/>
      <c r="G182" s="5"/>
      <c r="H182" s="2"/>
    </row>
    <row r="183" spans="1:8" ht="26.25" customHeight="1">
      <c r="A183" s="65">
        <v>1</v>
      </c>
      <c r="B183" s="52" t="s">
        <v>203</v>
      </c>
      <c r="C183" s="457" t="s">
        <v>200</v>
      </c>
      <c r="D183" s="455"/>
      <c r="E183" s="73">
        <v>8964540</v>
      </c>
      <c r="F183" s="5"/>
      <c r="G183" s="5"/>
      <c r="H183" s="2"/>
    </row>
    <row r="184" spans="1:8" ht="26.25" customHeight="1">
      <c r="A184" s="65">
        <v>2</v>
      </c>
      <c r="B184" s="52" t="s">
        <v>201</v>
      </c>
      <c r="C184" s="457" t="s">
        <v>202</v>
      </c>
      <c r="D184" s="455"/>
      <c r="E184" s="73">
        <v>7473883</v>
      </c>
      <c r="F184" s="5"/>
      <c r="G184" s="5"/>
      <c r="H184" s="2"/>
    </row>
    <row r="185" spans="1:8" ht="26.25" customHeight="1">
      <c r="A185" s="65" t="s">
        <v>129</v>
      </c>
      <c r="B185" s="75"/>
      <c r="C185" s="458"/>
      <c r="D185" s="453"/>
      <c r="E185" s="74"/>
      <c r="F185" s="5"/>
      <c r="G185" s="5"/>
      <c r="H185" s="2"/>
    </row>
    <row r="186" spans="1:8" ht="17.25" customHeight="1">
      <c r="A186" s="452" t="s">
        <v>85</v>
      </c>
      <c r="B186" s="456"/>
      <c r="C186" s="456"/>
      <c r="D186" s="453"/>
      <c r="E186" s="67">
        <f>SUM(E183:E185)</f>
        <v>16438423</v>
      </c>
      <c r="F186" s="5"/>
      <c r="G186" s="5"/>
      <c r="H186" s="2"/>
    </row>
    <row r="187" spans="1:8" ht="15" customHeight="1">
      <c r="A187" s="68"/>
      <c r="B187" s="68"/>
      <c r="C187" s="68"/>
      <c r="D187" s="68"/>
      <c r="E187" s="68"/>
      <c r="F187" s="5"/>
      <c r="G187" s="5"/>
      <c r="H187" s="2"/>
    </row>
    <row r="188" spans="1:8" ht="15" customHeight="1">
      <c r="A188" s="452" t="s">
        <v>133</v>
      </c>
      <c r="B188" s="453"/>
      <c r="C188" s="68"/>
      <c r="D188" s="68"/>
      <c r="E188" s="68"/>
      <c r="F188" s="5"/>
      <c r="G188" s="5"/>
      <c r="H188" s="2"/>
    </row>
    <row r="189" spans="1:8" ht="15" customHeight="1">
      <c r="A189" s="459">
        <v>2</v>
      </c>
      <c r="B189" s="453"/>
      <c r="C189" s="68"/>
      <c r="D189" s="68"/>
      <c r="E189" s="68"/>
      <c r="F189" s="5"/>
      <c r="G189" s="5"/>
      <c r="H189" s="2"/>
    </row>
    <row r="190" spans="1:8" ht="15" customHeight="1">
      <c r="A190" s="72"/>
      <c r="B190" s="72"/>
      <c r="C190" s="43"/>
      <c r="D190" s="45"/>
      <c r="E190" s="45"/>
      <c r="F190" s="5"/>
      <c r="G190" s="5"/>
      <c r="H190" s="2"/>
    </row>
    <row r="191" spans="1:8" ht="15" customHeight="1">
      <c r="A191" s="460" t="s">
        <v>204</v>
      </c>
      <c r="B191" s="451"/>
      <c r="C191" s="451"/>
      <c r="D191" s="451"/>
      <c r="E191" s="461"/>
      <c r="F191" s="5"/>
      <c r="G191" s="5"/>
      <c r="H191" s="2"/>
    </row>
    <row r="192" spans="1:8" ht="15" customHeight="1">
      <c r="A192" s="452" t="s">
        <v>90</v>
      </c>
      <c r="B192" s="456"/>
      <c r="C192" s="456"/>
      <c r="D192" s="456"/>
      <c r="E192" s="453"/>
      <c r="F192" s="5"/>
      <c r="G192" s="5"/>
      <c r="H192" s="2"/>
    </row>
    <row r="193" spans="1:8" ht="15" customHeight="1">
      <c r="A193" s="16" t="s">
        <v>106</v>
      </c>
      <c r="B193" s="16" t="s">
        <v>107</v>
      </c>
      <c r="C193" s="452" t="s">
        <v>76</v>
      </c>
      <c r="D193" s="453"/>
      <c r="E193" s="16" t="s">
        <v>108</v>
      </c>
      <c r="F193" s="5"/>
      <c r="G193" s="5"/>
      <c r="H193" s="2"/>
    </row>
    <row r="194" spans="1:8" ht="26.25" customHeight="1">
      <c r="A194" s="65">
        <v>1</v>
      </c>
      <c r="B194" s="77" t="s">
        <v>205</v>
      </c>
      <c r="C194" s="462" t="s">
        <v>206</v>
      </c>
      <c r="D194" s="453"/>
      <c r="E194" s="73">
        <v>2945693</v>
      </c>
      <c r="F194" s="5"/>
      <c r="G194" s="5"/>
      <c r="H194" s="2"/>
    </row>
    <row r="195" spans="1:8" ht="26.25" customHeight="1">
      <c r="A195" s="65" t="s">
        <v>129</v>
      </c>
      <c r="B195" s="74"/>
      <c r="C195" s="458"/>
      <c r="D195" s="453"/>
      <c r="E195" s="74"/>
      <c r="F195" s="5"/>
      <c r="G195" s="5"/>
      <c r="H195" s="2"/>
    </row>
    <row r="196" spans="1:8" ht="15" customHeight="1">
      <c r="A196" s="452" t="s">
        <v>85</v>
      </c>
      <c r="B196" s="456"/>
      <c r="C196" s="456"/>
      <c r="D196" s="453"/>
      <c r="E196" s="67">
        <f>SUM(E194:E195)</f>
        <v>2945693</v>
      </c>
      <c r="F196" s="5"/>
      <c r="G196" s="5"/>
      <c r="H196" s="2"/>
    </row>
    <row r="197" spans="1:8" ht="15" customHeight="1">
      <c r="A197" s="68"/>
      <c r="B197" s="68"/>
      <c r="C197" s="68"/>
      <c r="D197" s="68"/>
      <c r="E197" s="68"/>
      <c r="F197" s="5"/>
      <c r="G197" s="5"/>
      <c r="H197" s="2"/>
    </row>
    <row r="198" spans="1:8" ht="15" customHeight="1">
      <c r="A198" s="452" t="s">
        <v>132</v>
      </c>
      <c r="B198" s="453"/>
      <c r="C198" s="68"/>
      <c r="D198" s="68"/>
      <c r="E198" s="68"/>
      <c r="F198" s="5"/>
      <c r="G198" s="5"/>
      <c r="H198" s="2"/>
    </row>
    <row r="199" spans="1:8" ht="15" customHeight="1">
      <c r="A199" s="459">
        <v>1</v>
      </c>
      <c r="B199" s="453"/>
      <c r="C199" s="68"/>
      <c r="D199" s="68"/>
      <c r="E199" s="68"/>
      <c r="F199" s="5"/>
      <c r="G199" s="5"/>
      <c r="H199" s="2"/>
    </row>
    <row r="200" spans="1:8" ht="15" customHeight="1">
      <c r="A200" s="72"/>
      <c r="B200" s="72"/>
      <c r="C200" s="43"/>
      <c r="D200" s="45"/>
      <c r="E200" s="45"/>
      <c r="F200" s="5"/>
      <c r="G200" s="5"/>
      <c r="H200" s="2"/>
    </row>
    <row r="201" spans="1:8" ht="15" customHeight="1">
      <c r="A201" s="460" t="s">
        <v>204</v>
      </c>
      <c r="B201" s="451"/>
      <c r="C201" s="451"/>
      <c r="D201" s="451"/>
      <c r="E201" s="461"/>
      <c r="F201" s="5"/>
      <c r="G201" s="5"/>
      <c r="H201" s="2"/>
    </row>
    <row r="202" spans="1:8" ht="15" customHeight="1">
      <c r="A202" s="452" t="s">
        <v>102</v>
      </c>
      <c r="B202" s="456"/>
      <c r="C202" s="456"/>
      <c r="D202" s="456"/>
      <c r="E202" s="453"/>
      <c r="F202" s="5"/>
      <c r="G202" s="5"/>
      <c r="H202" s="2"/>
    </row>
    <row r="203" spans="1:8" ht="15" customHeight="1">
      <c r="A203" s="16" t="s">
        <v>106</v>
      </c>
      <c r="B203" s="16" t="s">
        <v>107</v>
      </c>
      <c r="C203" s="452" t="s">
        <v>76</v>
      </c>
      <c r="D203" s="453"/>
      <c r="E203" s="16" t="s">
        <v>108</v>
      </c>
      <c r="F203" s="5"/>
      <c r="G203" s="5"/>
      <c r="H203" s="2"/>
    </row>
    <row r="204" spans="1:8" ht="26.25" customHeight="1">
      <c r="A204" s="65">
        <v>1</v>
      </c>
      <c r="B204" s="52" t="s">
        <v>205</v>
      </c>
      <c r="C204" s="457" t="s">
        <v>206</v>
      </c>
      <c r="D204" s="455"/>
      <c r="E204" s="73">
        <v>2945693</v>
      </c>
      <c r="F204" s="5"/>
      <c r="G204" s="5"/>
      <c r="H204" s="2"/>
    </row>
    <row r="205" spans="1:8" ht="26.25" customHeight="1">
      <c r="A205" s="65" t="s">
        <v>129</v>
      </c>
      <c r="B205" s="75"/>
      <c r="C205" s="458"/>
      <c r="D205" s="453"/>
      <c r="E205" s="74"/>
      <c r="F205" s="5"/>
      <c r="G205" s="5"/>
      <c r="H205" s="2"/>
    </row>
    <row r="206" spans="1:8" ht="15" customHeight="1">
      <c r="A206" s="452" t="s">
        <v>85</v>
      </c>
      <c r="B206" s="456"/>
      <c r="C206" s="456"/>
      <c r="D206" s="453"/>
      <c r="E206" s="67">
        <f>SUM(E204:E205)</f>
        <v>2945693</v>
      </c>
      <c r="F206" s="5"/>
      <c r="G206" s="5"/>
      <c r="H206" s="2"/>
    </row>
    <row r="207" spans="1:8" ht="15" customHeight="1">
      <c r="A207" s="68"/>
      <c r="B207" s="68"/>
      <c r="C207" s="68"/>
      <c r="D207" s="68"/>
      <c r="E207" s="68"/>
      <c r="F207" s="5"/>
      <c r="G207" s="5"/>
      <c r="H207" s="2"/>
    </row>
    <row r="208" spans="1:8" ht="15" customHeight="1">
      <c r="A208" s="452" t="s">
        <v>133</v>
      </c>
      <c r="B208" s="453"/>
      <c r="C208" s="68"/>
      <c r="D208" s="68"/>
      <c r="E208" s="68"/>
      <c r="F208" s="5"/>
      <c r="G208" s="5"/>
      <c r="H208" s="2"/>
    </row>
    <row r="209" spans="1:8" ht="15" customHeight="1">
      <c r="A209" s="459">
        <v>1</v>
      </c>
      <c r="B209" s="453"/>
      <c r="C209" s="68"/>
      <c r="D209" s="68"/>
      <c r="E209" s="68"/>
      <c r="F209" s="5"/>
      <c r="G209" s="5"/>
      <c r="H209" s="2"/>
    </row>
    <row r="210" spans="1:8" ht="15" customHeight="1">
      <c r="A210" s="72"/>
      <c r="B210" s="72"/>
      <c r="C210" s="43"/>
      <c r="D210" s="45"/>
      <c r="E210" s="45"/>
      <c r="F210" s="5"/>
      <c r="G210" s="5"/>
      <c r="H210" s="2"/>
    </row>
    <row r="211" spans="1:8" ht="15" customHeight="1">
      <c r="A211" s="460" t="s">
        <v>207</v>
      </c>
      <c r="B211" s="451"/>
      <c r="C211" s="451"/>
      <c r="D211" s="451"/>
      <c r="E211" s="461"/>
      <c r="F211" s="5"/>
      <c r="G211" s="5"/>
      <c r="H211" s="2"/>
    </row>
    <row r="212" spans="1:8" ht="15" customHeight="1">
      <c r="A212" s="452" t="s">
        <v>90</v>
      </c>
      <c r="B212" s="456"/>
      <c r="C212" s="456"/>
      <c r="D212" s="456"/>
      <c r="E212" s="453"/>
      <c r="F212" s="5"/>
      <c r="G212" s="5"/>
      <c r="H212" s="2"/>
    </row>
    <row r="213" spans="1:8" ht="15" customHeight="1">
      <c r="A213" s="16" t="s">
        <v>106</v>
      </c>
      <c r="B213" s="16" t="s">
        <v>107</v>
      </c>
      <c r="C213" s="452" t="s">
        <v>76</v>
      </c>
      <c r="D213" s="453"/>
      <c r="E213" s="16" t="s">
        <v>108</v>
      </c>
      <c r="F213" s="5"/>
      <c r="G213" s="5"/>
      <c r="H213" s="2"/>
    </row>
    <row r="214" spans="1:8" ht="26.25" customHeight="1">
      <c r="A214" s="65">
        <v>1</v>
      </c>
      <c r="B214" s="52" t="s">
        <v>208</v>
      </c>
      <c r="C214" s="454" t="s">
        <v>209</v>
      </c>
      <c r="D214" s="455"/>
      <c r="E214" s="78">
        <v>38867824</v>
      </c>
      <c r="F214" s="5"/>
      <c r="G214" s="5"/>
      <c r="H214" s="2"/>
    </row>
    <row r="215" spans="1:8" ht="26.25" customHeight="1">
      <c r="A215" s="65">
        <v>2</v>
      </c>
      <c r="B215" s="52" t="s">
        <v>109</v>
      </c>
      <c r="C215" s="454" t="s">
        <v>110</v>
      </c>
      <c r="D215" s="455"/>
      <c r="E215" s="78">
        <v>2421718</v>
      </c>
      <c r="F215" s="5"/>
      <c r="G215" s="5"/>
      <c r="H215" s="2"/>
    </row>
    <row r="216" spans="1:8" ht="26.25" customHeight="1">
      <c r="A216" s="65">
        <v>3</v>
      </c>
      <c r="B216" s="52" t="s">
        <v>210</v>
      </c>
      <c r="C216" s="454" t="s">
        <v>211</v>
      </c>
      <c r="D216" s="455"/>
      <c r="E216" s="78">
        <v>351307</v>
      </c>
      <c r="F216" s="5"/>
      <c r="G216" s="5"/>
      <c r="H216" s="2"/>
    </row>
    <row r="217" spans="1:8" ht="26.25" customHeight="1">
      <c r="A217" s="65">
        <v>4</v>
      </c>
      <c r="B217" s="52" t="s">
        <v>212</v>
      </c>
      <c r="C217" s="454" t="s">
        <v>213</v>
      </c>
      <c r="D217" s="455"/>
      <c r="E217" s="78">
        <v>79753</v>
      </c>
      <c r="F217" s="5"/>
      <c r="G217" s="5"/>
      <c r="H217" s="2"/>
    </row>
    <row r="218" spans="1:8" ht="26.25" customHeight="1">
      <c r="A218" s="65">
        <v>5</v>
      </c>
      <c r="B218" s="52" t="s">
        <v>214</v>
      </c>
      <c r="C218" s="454" t="s">
        <v>215</v>
      </c>
      <c r="D218" s="455"/>
      <c r="E218" s="78">
        <v>61087</v>
      </c>
      <c r="F218" s="5"/>
      <c r="G218" s="5"/>
      <c r="H218" s="2"/>
    </row>
    <row r="219" spans="1:8" ht="26.25" customHeight="1">
      <c r="A219" s="65">
        <v>6</v>
      </c>
      <c r="B219" s="52" t="s">
        <v>216</v>
      </c>
      <c r="C219" s="454" t="s">
        <v>217</v>
      </c>
      <c r="D219" s="455"/>
      <c r="E219" s="78">
        <v>58303</v>
      </c>
      <c r="F219" s="5"/>
      <c r="G219" s="5"/>
      <c r="H219" s="2"/>
    </row>
    <row r="220" spans="1:8" ht="26.25" customHeight="1">
      <c r="A220" s="65">
        <v>7</v>
      </c>
      <c r="B220" s="52" t="s">
        <v>218</v>
      </c>
      <c r="C220" s="454" t="s">
        <v>219</v>
      </c>
      <c r="D220" s="455"/>
      <c r="E220" s="78">
        <v>57555</v>
      </c>
      <c r="F220" s="5"/>
      <c r="G220" s="5"/>
      <c r="H220" s="2"/>
    </row>
    <row r="221" spans="1:8" ht="26.25" customHeight="1">
      <c r="A221" s="65">
        <v>8</v>
      </c>
      <c r="B221" s="52" t="s">
        <v>220</v>
      </c>
      <c r="C221" s="454" t="s">
        <v>221</v>
      </c>
      <c r="D221" s="455"/>
      <c r="E221" s="78">
        <v>40462</v>
      </c>
      <c r="F221" s="5"/>
      <c r="G221" s="5"/>
      <c r="H221" s="2"/>
    </row>
    <row r="222" spans="1:8" ht="26.25" customHeight="1">
      <c r="A222" s="65">
        <v>9</v>
      </c>
      <c r="B222" s="52" t="s">
        <v>222</v>
      </c>
      <c r="C222" s="454" t="s">
        <v>223</v>
      </c>
      <c r="D222" s="455"/>
      <c r="E222" s="78">
        <v>39802</v>
      </c>
      <c r="F222" s="5"/>
      <c r="G222" s="5"/>
      <c r="H222" s="2"/>
    </row>
    <row r="223" spans="1:8" ht="26.25" customHeight="1">
      <c r="A223" s="65">
        <v>10</v>
      </c>
      <c r="B223" s="52" t="s">
        <v>224</v>
      </c>
      <c r="C223" s="454" t="s">
        <v>225</v>
      </c>
      <c r="D223" s="455"/>
      <c r="E223" s="78">
        <v>38578</v>
      </c>
      <c r="F223" s="5"/>
      <c r="G223" s="5"/>
      <c r="H223" s="2"/>
    </row>
    <row r="224" spans="1:8" ht="26.25" customHeight="1">
      <c r="A224" s="65" t="s">
        <v>129</v>
      </c>
      <c r="B224" s="79">
        <v>10</v>
      </c>
      <c r="C224" s="468"/>
      <c r="D224" s="455"/>
      <c r="E224" s="80">
        <v>231846</v>
      </c>
      <c r="F224" s="5"/>
      <c r="G224" s="5"/>
      <c r="H224" s="2"/>
    </row>
    <row r="225" spans="1:8" ht="17.25" customHeight="1">
      <c r="A225" s="452" t="s">
        <v>85</v>
      </c>
      <c r="B225" s="456"/>
      <c r="C225" s="456"/>
      <c r="D225" s="453"/>
      <c r="E225" s="67">
        <f>SUM(E214:E224)</f>
        <v>42248235</v>
      </c>
      <c r="F225" s="5"/>
      <c r="G225" s="5"/>
      <c r="H225" s="2"/>
    </row>
    <row r="226" spans="1:8" ht="15" customHeight="1">
      <c r="A226" s="68"/>
      <c r="B226" s="68"/>
      <c r="C226" s="68"/>
      <c r="D226" s="68"/>
      <c r="E226" s="68"/>
      <c r="F226" s="5"/>
      <c r="G226" s="5"/>
      <c r="H226" s="2"/>
    </row>
    <row r="227" spans="1:8" ht="15" customHeight="1">
      <c r="A227" s="452" t="s">
        <v>132</v>
      </c>
      <c r="B227" s="453"/>
      <c r="C227" s="68"/>
      <c r="D227" s="68"/>
      <c r="E227" s="68"/>
      <c r="F227" s="5"/>
      <c r="G227" s="5"/>
      <c r="H227" s="2"/>
    </row>
    <row r="228" spans="1:8" ht="15" customHeight="1">
      <c r="A228" s="459">
        <v>20</v>
      </c>
      <c r="B228" s="453"/>
      <c r="C228" s="68"/>
      <c r="D228" s="68"/>
      <c r="E228" s="68"/>
      <c r="F228" s="5"/>
      <c r="G228" s="5"/>
      <c r="H228" s="2"/>
    </row>
    <row r="229" spans="1:8" ht="15" customHeight="1">
      <c r="A229" s="72"/>
      <c r="B229" s="72"/>
      <c r="C229" s="43"/>
      <c r="D229" s="45"/>
      <c r="E229" s="45"/>
      <c r="F229" s="5"/>
      <c r="G229" s="5"/>
      <c r="H229" s="2"/>
    </row>
    <row r="230" spans="1:8" ht="15" customHeight="1">
      <c r="A230" s="460" t="s">
        <v>207</v>
      </c>
      <c r="B230" s="451"/>
      <c r="C230" s="451"/>
      <c r="D230" s="451"/>
      <c r="E230" s="461"/>
      <c r="F230" s="5"/>
      <c r="G230" s="5"/>
      <c r="H230" s="2"/>
    </row>
    <row r="231" spans="1:8" ht="15" customHeight="1">
      <c r="A231" s="452" t="s">
        <v>102</v>
      </c>
      <c r="B231" s="456"/>
      <c r="C231" s="456"/>
      <c r="D231" s="456"/>
      <c r="E231" s="453"/>
      <c r="F231" s="5"/>
      <c r="G231" s="5"/>
      <c r="H231" s="2"/>
    </row>
    <row r="232" spans="1:8" ht="15" customHeight="1">
      <c r="A232" s="16" t="s">
        <v>106</v>
      </c>
      <c r="B232" s="16" t="s">
        <v>107</v>
      </c>
      <c r="C232" s="452" t="s">
        <v>76</v>
      </c>
      <c r="D232" s="453"/>
      <c r="E232" s="16" t="s">
        <v>108</v>
      </c>
      <c r="F232" s="5"/>
      <c r="G232" s="5"/>
      <c r="H232" s="2"/>
    </row>
    <row r="233" spans="1:8" ht="26.25" customHeight="1">
      <c r="A233" s="65">
        <v>1</v>
      </c>
      <c r="B233" s="52" t="s">
        <v>208</v>
      </c>
      <c r="C233" s="457" t="s">
        <v>209</v>
      </c>
      <c r="D233" s="455"/>
      <c r="E233" s="73">
        <v>38867824</v>
      </c>
      <c r="F233" s="5"/>
      <c r="G233" s="5"/>
      <c r="H233" s="2"/>
    </row>
    <row r="234" spans="1:8" ht="26.25" customHeight="1">
      <c r="A234" s="65">
        <v>2</v>
      </c>
      <c r="B234" s="52" t="s">
        <v>109</v>
      </c>
      <c r="C234" s="457" t="s">
        <v>110</v>
      </c>
      <c r="D234" s="455"/>
      <c r="E234" s="73">
        <v>2421718</v>
      </c>
      <c r="F234" s="5"/>
      <c r="G234" s="5"/>
      <c r="H234" s="2"/>
    </row>
    <row r="235" spans="1:8" ht="26.25" customHeight="1">
      <c r="A235" s="65">
        <v>3</v>
      </c>
      <c r="B235" s="52" t="s">
        <v>210</v>
      </c>
      <c r="C235" s="457" t="s">
        <v>211</v>
      </c>
      <c r="D235" s="455"/>
      <c r="E235" s="73">
        <v>351307</v>
      </c>
      <c r="F235" s="5"/>
      <c r="G235" s="5"/>
      <c r="H235" s="2"/>
    </row>
    <row r="236" spans="1:8" ht="26.25" customHeight="1">
      <c r="A236" s="65">
        <v>4</v>
      </c>
      <c r="B236" s="52" t="s">
        <v>212</v>
      </c>
      <c r="C236" s="457" t="s">
        <v>213</v>
      </c>
      <c r="D236" s="455"/>
      <c r="E236" s="73">
        <v>79753</v>
      </c>
      <c r="F236" s="5"/>
      <c r="G236" s="5"/>
      <c r="H236" s="2"/>
    </row>
    <row r="237" spans="1:8" ht="26.25" customHeight="1">
      <c r="A237" s="65">
        <v>5</v>
      </c>
      <c r="B237" s="52" t="s">
        <v>214</v>
      </c>
      <c r="C237" s="457" t="s">
        <v>215</v>
      </c>
      <c r="D237" s="455"/>
      <c r="E237" s="73">
        <v>61087</v>
      </c>
      <c r="F237" s="5"/>
      <c r="G237" s="5"/>
      <c r="H237" s="2"/>
    </row>
    <row r="238" spans="1:8" ht="26.25" customHeight="1">
      <c r="A238" s="65">
        <v>6</v>
      </c>
      <c r="B238" s="52" t="s">
        <v>216</v>
      </c>
      <c r="C238" s="457" t="s">
        <v>217</v>
      </c>
      <c r="D238" s="455"/>
      <c r="E238" s="73">
        <v>58303</v>
      </c>
      <c r="F238" s="5"/>
      <c r="G238" s="5"/>
      <c r="H238" s="2"/>
    </row>
    <row r="239" spans="1:8" ht="26.25" customHeight="1">
      <c r="A239" s="65">
        <v>7</v>
      </c>
      <c r="B239" s="52" t="s">
        <v>218</v>
      </c>
      <c r="C239" s="457" t="s">
        <v>219</v>
      </c>
      <c r="D239" s="455"/>
      <c r="E239" s="73">
        <v>57555</v>
      </c>
      <c r="F239" s="5"/>
      <c r="G239" s="5"/>
      <c r="H239" s="2"/>
    </row>
    <row r="240" spans="1:8" ht="26.25" customHeight="1">
      <c r="A240" s="65">
        <v>8</v>
      </c>
      <c r="B240" s="52" t="s">
        <v>220</v>
      </c>
      <c r="C240" s="457" t="s">
        <v>221</v>
      </c>
      <c r="D240" s="455"/>
      <c r="E240" s="73">
        <v>40462</v>
      </c>
      <c r="F240" s="5"/>
      <c r="G240" s="5"/>
      <c r="H240" s="2"/>
    </row>
    <row r="241" spans="1:8" ht="26.25" customHeight="1">
      <c r="A241" s="65">
        <v>9</v>
      </c>
      <c r="B241" s="52" t="s">
        <v>222</v>
      </c>
      <c r="C241" s="457" t="s">
        <v>223</v>
      </c>
      <c r="D241" s="455"/>
      <c r="E241" s="73">
        <v>39802</v>
      </c>
      <c r="F241" s="5"/>
      <c r="G241" s="5"/>
      <c r="H241" s="2"/>
    </row>
    <row r="242" spans="1:8" ht="26.25" customHeight="1">
      <c r="A242" s="65">
        <v>10</v>
      </c>
      <c r="B242" s="52" t="s">
        <v>224</v>
      </c>
      <c r="C242" s="457" t="s">
        <v>225</v>
      </c>
      <c r="D242" s="455"/>
      <c r="E242" s="73">
        <v>38578</v>
      </c>
      <c r="F242" s="5"/>
      <c r="G242" s="5"/>
      <c r="H242" s="2"/>
    </row>
    <row r="243" spans="1:8" ht="26.25" customHeight="1">
      <c r="A243" s="65" t="s">
        <v>129</v>
      </c>
      <c r="B243" s="81">
        <v>10</v>
      </c>
      <c r="C243" s="467"/>
      <c r="D243" s="455"/>
      <c r="E243" s="78">
        <v>231846</v>
      </c>
      <c r="F243" s="5"/>
      <c r="G243" s="5"/>
      <c r="H243" s="2"/>
    </row>
    <row r="244" spans="1:8" ht="17.25" customHeight="1">
      <c r="A244" s="452" t="s">
        <v>85</v>
      </c>
      <c r="B244" s="456"/>
      <c r="C244" s="456"/>
      <c r="D244" s="453"/>
      <c r="E244" s="67">
        <f>SUM(E233:E243)</f>
        <v>42248235</v>
      </c>
      <c r="F244" s="5"/>
      <c r="G244" s="5"/>
      <c r="H244" s="2"/>
    </row>
    <row r="245" spans="1:8" ht="15" customHeight="1">
      <c r="A245" s="68"/>
      <c r="B245" s="68"/>
      <c r="C245" s="68"/>
      <c r="D245" s="68"/>
      <c r="E245" s="68"/>
      <c r="F245" s="5"/>
      <c r="G245" s="5"/>
      <c r="H245" s="2"/>
    </row>
    <row r="246" spans="1:8" ht="15" customHeight="1">
      <c r="A246" s="452" t="s">
        <v>133</v>
      </c>
      <c r="B246" s="453"/>
      <c r="C246" s="68"/>
      <c r="D246" s="68"/>
      <c r="E246" s="68"/>
      <c r="F246" s="5"/>
      <c r="G246" s="5"/>
      <c r="H246" s="2"/>
    </row>
    <row r="247" spans="1:8" ht="15" customHeight="1">
      <c r="A247" s="459">
        <v>20</v>
      </c>
      <c r="B247" s="453"/>
      <c r="C247" s="68"/>
      <c r="D247" s="68"/>
      <c r="E247" s="68"/>
      <c r="F247" s="5"/>
      <c r="G247" s="5"/>
      <c r="H247" s="2"/>
    </row>
    <row r="248" spans="1:8" ht="15" customHeight="1">
      <c r="A248" s="72"/>
      <c r="B248" s="72"/>
      <c r="C248" s="43"/>
      <c r="D248" s="45"/>
      <c r="E248" s="45"/>
      <c r="F248" s="5"/>
      <c r="G248" s="5"/>
      <c r="H248" s="2"/>
    </row>
    <row r="249" spans="1:8" ht="15" customHeight="1">
      <c r="A249" s="460" t="s">
        <v>226</v>
      </c>
      <c r="B249" s="451"/>
      <c r="C249" s="451"/>
      <c r="D249" s="451"/>
      <c r="E249" s="461"/>
      <c r="F249" s="5"/>
      <c r="G249" s="5"/>
      <c r="H249" s="2"/>
    </row>
    <row r="250" spans="1:8" ht="15" customHeight="1">
      <c r="A250" s="452" t="s">
        <v>90</v>
      </c>
      <c r="B250" s="456"/>
      <c r="C250" s="456"/>
      <c r="D250" s="456"/>
      <c r="E250" s="453"/>
      <c r="F250" s="5"/>
      <c r="G250" s="5"/>
      <c r="H250" s="2"/>
    </row>
    <row r="251" spans="1:8" ht="15" customHeight="1">
      <c r="A251" s="16" t="s">
        <v>106</v>
      </c>
      <c r="B251" s="16" t="s">
        <v>107</v>
      </c>
      <c r="C251" s="452" t="s">
        <v>76</v>
      </c>
      <c r="D251" s="453"/>
      <c r="E251" s="16" t="s">
        <v>108</v>
      </c>
      <c r="F251" s="5"/>
      <c r="G251" s="5"/>
      <c r="H251" s="2"/>
    </row>
    <row r="252" spans="1:8" ht="26.25" customHeight="1">
      <c r="A252" s="65">
        <v>1</v>
      </c>
      <c r="B252" s="52" t="s">
        <v>227</v>
      </c>
      <c r="C252" s="454" t="s">
        <v>228</v>
      </c>
      <c r="D252" s="455"/>
      <c r="E252" s="78">
        <v>6369529</v>
      </c>
      <c r="F252" s="5"/>
      <c r="G252" s="5"/>
      <c r="H252" s="2"/>
    </row>
    <row r="253" spans="1:8" ht="26.25" customHeight="1">
      <c r="A253" s="65">
        <v>2</v>
      </c>
      <c r="B253" s="52" t="s">
        <v>229</v>
      </c>
      <c r="C253" s="454" t="s">
        <v>230</v>
      </c>
      <c r="D253" s="455"/>
      <c r="E253" s="78">
        <v>6038892</v>
      </c>
      <c r="F253" s="5"/>
      <c r="G253" s="5"/>
      <c r="H253" s="2"/>
    </row>
    <row r="254" spans="1:8" ht="26.25" customHeight="1">
      <c r="A254" s="65">
        <v>3</v>
      </c>
      <c r="B254" s="52" t="s">
        <v>231</v>
      </c>
      <c r="C254" s="454" t="s">
        <v>232</v>
      </c>
      <c r="D254" s="455"/>
      <c r="E254" s="78">
        <v>2818460</v>
      </c>
      <c r="F254" s="5"/>
      <c r="G254" s="5"/>
      <c r="H254" s="2"/>
    </row>
    <row r="255" spans="1:8" ht="26.25" customHeight="1">
      <c r="A255" s="65">
        <v>4</v>
      </c>
      <c r="B255" s="52" t="s">
        <v>233</v>
      </c>
      <c r="C255" s="454" t="s">
        <v>110</v>
      </c>
      <c r="D255" s="455"/>
      <c r="E255" s="78">
        <v>1859861</v>
      </c>
      <c r="F255" s="5"/>
      <c r="G255" s="5"/>
      <c r="H255" s="2"/>
    </row>
    <row r="256" spans="1:8" ht="26.25" customHeight="1">
      <c r="A256" s="65">
        <v>5</v>
      </c>
      <c r="B256" s="52" t="s">
        <v>234</v>
      </c>
      <c r="C256" s="454" t="s">
        <v>235</v>
      </c>
      <c r="D256" s="455"/>
      <c r="E256" s="78">
        <v>1444429</v>
      </c>
      <c r="F256" s="5"/>
      <c r="G256" s="5"/>
      <c r="H256" s="2"/>
    </row>
    <row r="257" spans="1:8" ht="26.25" customHeight="1">
      <c r="A257" s="65">
        <v>6</v>
      </c>
      <c r="B257" s="52" t="s">
        <v>236</v>
      </c>
      <c r="C257" s="454" t="s">
        <v>237</v>
      </c>
      <c r="D257" s="455"/>
      <c r="E257" s="78">
        <v>958988</v>
      </c>
      <c r="F257" s="5"/>
      <c r="G257" s="5"/>
      <c r="H257" s="2"/>
    </row>
    <row r="258" spans="1:8" ht="26.25" customHeight="1">
      <c r="A258" s="65">
        <v>7</v>
      </c>
      <c r="B258" s="52" t="s">
        <v>238</v>
      </c>
      <c r="C258" s="454" t="s">
        <v>211</v>
      </c>
      <c r="D258" s="455"/>
      <c r="E258" s="78">
        <v>320757</v>
      </c>
      <c r="F258" s="5"/>
      <c r="G258" s="5"/>
      <c r="H258" s="2"/>
    </row>
    <row r="259" spans="1:8" ht="26.25" customHeight="1">
      <c r="A259" s="65">
        <v>8</v>
      </c>
      <c r="B259" s="52" t="s">
        <v>239</v>
      </c>
      <c r="C259" s="454" t="s">
        <v>240</v>
      </c>
      <c r="D259" s="455"/>
      <c r="E259" s="78">
        <v>259992</v>
      </c>
      <c r="F259" s="5"/>
      <c r="G259" s="5"/>
      <c r="H259" s="2"/>
    </row>
    <row r="260" spans="1:8" ht="26.25" customHeight="1">
      <c r="A260" s="65">
        <v>9</v>
      </c>
      <c r="B260" s="52" t="s">
        <v>241</v>
      </c>
      <c r="C260" s="454" t="s">
        <v>242</v>
      </c>
      <c r="D260" s="455"/>
      <c r="E260" s="78">
        <v>93351</v>
      </c>
      <c r="F260" s="5"/>
      <c r="G260" s="5"/>
      <c r="H260" s="2"/>
    </row>
    <row r="261" spans="1:8" ht="26.25" customHeight="1">
      <c r="A261" s="65">
        <v>10</v>
      </c>
      <c r="B261" s="52" t="s">
        <v>243</v>
      </c>
      <c r="C261" s="454" t="s">
        <v>244</v>
      </c>
      <c r="D261" s="455"/>
      <c r="E261" s="78">
        <v>67555</v>
      </c>
      <c r="F261" s="5"/>
      <c r="G261" s="5"/>
      <c r="H261" s="2"/>
    </row>
    <row r="262" spans="1:8" ht="26.25" customHeight="1">
      <c r="A262" s="65" t="s">
        <v>129</v>
      </c>
      <c r="B262" s="52">
        <v>9</v>
      </c>
      <c r="C262" s="454"/>
      <c r="D262" s="455"/>
      <c r="E262" s="80">
        <v>109073</v>
      </c>
      <c r="F262" s="5"/>
      <c r="G262" s="5"/>
      <c r="H262" s="2"/>
    </row>
    <row r="263" spans="1:8" ht="17.25" customHeight="1">
      <c r="A263" s="452" t="s">
        <v>85</v>
      </c>
      <c r="B263" s="456"/>
      <c r="C263" s="456"/>
      <c r="D263" s="453"/>
      <c r="E263" s="67">
        <f>SUM(E252:E262)</f>
        <v>20340887</v>
      </c>
      <c r="F263" s="5"/>
      <c r="G263" s="5"/>
      <c r="H263" s="2"/>
    </row>
    <row r="264" spans="1:8" ht="15" customHeight="1">
      <c r="A264" s="68"/>
      <c r="B264" s="68"/>
      <c r="C264" s="68"/>
      <c r="D264" s="68"/>
      <c r="E264" s="68"/>
      <c r="F264" s="5"/>
      <c r="G264" s="5"/>
      <c r="H264" s="2"/>
    </row>
    <row r="265" spans="1:8" ht="15" customHeight="1">
      <c r="A265" s="452" t="s">
        <v>132</v>
      </c>
      <c r="B265" s="453"/>
      <c r="C265" s="68"/>
      <c r="D265" s="68"/>
      <c r="E265" s="68"/>
      <c r="F265" s="5"/>
      <c r="G265" s="5"/>
      <c r="H265" s="2"/>
    </row>
    <row r="266" spans="1:8" ht="15" customHeight="1">
      <c r="A266" s="459">
        <v>19</v>
      </c>
      <c r="B266" s="453"/>
      <c r="C266" s="68"/>
      <c r="D266" s="68"/>
      <c r="E266" s="68"/>
      <c r="F266" s="5"/>
      <c r="G266" s="5"/>
      <c r="H266" s="2"/>
    </row>
    <row r="267" spans="1:8" ht="15" customHeight="1">
      <c r="A267" s="72"/>
      <c r="B267" s="72"/>
      <c r="C267" s="43"/>
      <c r="D267" s="45"/>
      <c r="E267" s="45"/>
      <c r="F267" s="5"/>
      <c r="G267" s="5"/>
      <c r="H267" s="2"/>
    </row>
    <row r="268" spans="1:8" ht="15" customHeight="1">
      <c r="A268" s="460" t="s">
        <v>226</v>
      </c>
      <c r="B268" s="451"/>
      <c r="C268" s="451"/>
      <c r="D268" s="451"/>
      <c r="E268" s="461"/>
      <c r="F268" s="5"/>
      <c r="G268" s="5"/>
      <c r="H268" s="2"/>
    </row>
    <row r="269" spans="1:8" ht="15" customHeight="1">
      <c r="A269" s="452" t="s">
        <v>102</v>
      </c>
      <c r="B269" s="456"/>
      <c r="C269" s="456"/>
      <c r="D269" s="456"/>
      <c r="E269" s="453"/>
      <c r="F269" s="5"/>
      <c r="G269" s="5"/>
      <c r="H269" s="2"/>
    </row>
    <row r="270" spans="1:8" ht="15" customHeight="1">
      <c r="A270" s="16" t="s">
        <v>106</v>
      </c>
      <c r="B270" s="16" t="s">
        <v>107</v>
      </c>
      <c r="C270" s="452" t="s">
        <v>76</v>
      </c>
      <c r="D270" s="453"/>
      <c r="E270" s="16" t="s">
        <v>108</v>
      </c>
      <c r="F270" s="5"/>
      <c r="G270" s="5"/>
      <c r="H270" s="2"/>
    </row>
    <row r="271" spans="1:8" ht="26.25" customHeight="1">
      <c r="A271" s="65">
        <v>1</v>
      </c>
      <c r="B271" s="52" t="s">
        <v>245</v>
      </c>
      <c r="C271" s="457" t="s">
        <v>228</v>
      </c>
      <c r="D271" s="455"/>
      <c r="E271" s="78">
        <v>6369529</v>
      </c>
      <c r="F271" s="5"/>
      <c r="G271" s="5"/>
      <c r="H271" s="2"/>
    </row>
    <row r="272" spans="1:8" ht="26.25" customHeight="1">
      <c r="A272" s="65">
        <v>2</v>
      </c>
      <c r="B272" s="52" t="s">
        <v>246</v>
      </c>
      <c r="C272" s="457" t="s">
        <v>247</v>
      </c>
      <c r="D272" s="455"/>
      <c r="E272" s="78">
        <v>6038892</v>
      </c>
      <c r="F272" s="5"/>
      <c r="G272" s="5"/>
      <c r="H272" s="2"/>
    </row>
    <row r="273" spans="1:8" ht="26.25" customHeight="1">
      <c r="A273" s="65">
        <v>3</v>
      </c>
      <c r="B273" s="52" t="s">
        <v>248</v>
      </c>
      <c r="C273" s="457" t="s">
        <v>249</v>
      </c>
      <c r="D273" s="455"/>
      <c r="E273" s="78">
        <v>2818460</v>
      </c>
      <c r="F273" s="5"/>
      <c r="G273" s="5"/>
      <c r="H273" s="2"/>
    </row>
    <row r="274" spans="1:8" ht="26.25" customHeight="1">
      <c r="A274" s="65">
        <v>4</v>
      </c>
      <c r="B274" s="52" t="s">
        <v>109</v>
      </c>
      <c r="C274" s="457" t="s">
        <v>250</v>
      </c>
      <c r="D274" s="455"/>
      <c r="E274" s="78">
        <v>1686863</v>
      </c>
      <c r="F274" s="5"/>
      <c r="G274" s="5"/>
      <c r="H274" s="2"/>
    </row>
    <row r="275" spans="1:8" ht="26.25" customHeight="1">
      <c r="A275" s="65">
        <v>5</v>
      </c>
      <c r="B275" s="52" t="s">
        <v>251</v>
      </c>
      <c r="C275" s="457" t="s">
        <v>252</v>
      </c>
      <c r="D275" s="455"/>
      <c r="E275" s="78">
        <v>1444429</v>
      </c>
      <c r="F275" s="5"/>
      <c r="G275" s="5"/>
      <c r="H275" s="2"/>
    </row>
    <row r="276" spans="1:8" ht="26.25" customHeight="1">
      <c r="A276" s="65">
        <v>6</v>
      </c>
      <c r="B276" s="52" t="s">
        <v>253</v>
      </c>
      <c r="C276" s="457" t="s">
        <v>237</v>
      </c>
      <c r="D276" s="455"/>
      <c r="E276" s="78">
        <v>958988</v>
      </c>
      <c r="F276" s="5"/>
      <c r="G276" s="5"/>
      <c r="H276" s="2"/>
    </row>
    <row r="277" spans="1:8" ht="26.25" customHeight="1">
      <c r="A277" s="65">
        <v>7</v>
      </c>
      <c r="B277" s="52" t="s">
        <v>210</v>
      </c>
      <c r="C277" s="457" t="s">
        <v>211</v>
      </c>
      <c r="D277" s="455"/>
      <c r="E277" s="78">
        <v>320757</v>
      </c>
      <c r="F277" s="5"/>
      <c r="G277" s="5"/>
      <c r="H277" s="2"/>
    </row>
    <row r="278" spans="1:8" ht="26.25" customHeight="1">
      <c r="A278" s="65">
        <v>8</v>
      </c>
      <c r="B278" s="52" t="s">
        <v>254</v>
      </c>
      <c r="C278" s="457" t="s">
        <v>255</v>
      </c>
      <c r="D278" s="455"/>
      <c r="E278" s="78">
        <v>259992</v>
      </c>
      <c r="F278" s="5"/>
      <c r="G278" s="5"/>
      <c r="H278" s="2"/>
    </row>
    <row r="279" spans="1:8" ht="26.25" customHeight="1">
      <c r="A279" s="65">
        <v>9</v>
      </c>
      <c r="B279" s="52" t="s">
        <v>256</v>
      </c>
      <c r="C279" s="457" t="s">
        <v>257</v>
      </c>
      <c r="D279" s="455"/>
      <c r="E279" s="78">
        <v>93351</v>
      </c>
      <c r="F279" s="5"/>
      <c r="G279" s="5"/>
      <c r="H279" s="2"/>
    </row>
    <row r="280" spans="1:8" ht="26.25" customHeight="1">
      <c r="A280" s="65">
        <v>10</v>
      </c>
      <c r="B280" s="52" t="s">
        <v>258</v>
      </c>
      <c r="C280" s="457" t="s">
        <v>259</v>
      </c>
      <c r="D280" s="455"/>
      <c r="E280" s="78">
        <v>67555</v>
      </c>
      <c r="F280" s="5"/>
      <c r="G280" s="5"/>
      <c r="H280" s="2"/>
    </row>
    <row r="281" spans="1:8" ht="26.25" customHeight="1">
      <c r="A281" s="65" t="s">
        <v>129</v>
      </c>
      <c r="B281" s="82">
        <v>9</v>
      </c>
      <c r="C281" s="466"/>
      <c r="D281" s="455"/>
      <c r="E281" s="78">
        <v>109073</v>
      </c>
      <c r="F281" s="5"/>
      <c r="G281" s="5"/>
      <c r="H281" s="2"/>
    </row>
    <row r="282" spans="1:8" ht="17.25" customHeight="1">
      <c r="A282" s="452" t="s">
        <v>85</v>
      </c>
      <c r="B282" s="456"/>
      <c r="C282" s="456"/>
      <c r="D282" s="453"/>
      <c r="E282" s="67">
        <f>SUM(E271:E281)</f>
        <v>20167889</v>
      </c>
      <c r="F282" s="5"/>
      <c r="G282" s="5"/>
      <c r="H282" s="2"/>
    </row>
    <row r="283" spans="1:8" ht="15" customHeight="1">
      <c r="A283" s="68"/>
      <c r="B283" s="68"/>
      <c r="C283" s="68"/>
      <c r="D283" s="68"/>
      <c r="E283" s="68"/>
      <c r="F283" s="5"/>
      <c r="G283" s="5"/>
      <c r="H283" s="2"/>
    </row>
    <row r="284" spans="1:8" ht="15" customHeight="1">
      <c r="A284" s="452" t="s">
        <v>133</v>
      </c>
      <c r="B284" s="453"/>
      <c r="C284" s="68"/>
      <c r="D284" s="68"/>
      <c r="E284" s="68"/>
      <c r="F284" s="5"/>
      <c r="G284" s="5"/>
      <c r="H284" s="2"/>
    </row>
    <row r="285" spans="1:8" ht="15" customHeight="1">
      <c r="A285" s="459">
        <v>19</v>
      </c>
      <c r="B285" s="453"/>
      <c r="C285" s="68"/>
      <c r="D285" s="68"/>
      <c r="E285" s="68"/>
      <c r="F285" s="5"/>
      <c r="G285" s="5"/>
      <c r="H285" s="2"/>
    </row>
    <row r="286" spans="1:8" ht="15" customHeight="1">
      <c r="A286" s="72"/>
      <c r="B286" s="72"/>
      <c r="C286" s="43"/>
      <c r="D286" s="45"/>
      <c r="E286" s="45"/>
      <c r="F286" s="5"/>
      <c r="G286" s="5"/>
      <c r="H286" s="2"/>
    </row>
    <row r="287" spans="1:8" ht="15" customHeight="1">
      <c r="A287" s="72"/>
      <c r="B287" s="72"/>
      <c r="C287" s="43"/>
      <c r="D287" s="45"/>
      <c r="E287" s="45"/>
      <c r="F287" s="5"/>
      <c r="G287" s="5"/>
      <c r="H287" s="2"/>
    </row>
    <row r="288" spans="1:8" ht="15" customHeight="1">
      <c r="A288" s="463" t="s">
        <v>260</v>
      </c>
      <c r="B288" s="464"/>
      <c r="C288" s="43"/>
      <c r="D288" s="45"/>
      <c r="E288" s="45"/>
      <c r="F288" s="5"/>
      <c r="G288" s="5"/>
      <c r="H288" s="2"/>
    </row>
    <row r="289" spans="1:8" ht="15" customHeight="1">
      <c r="A289" s="43"/>
      <c r="B289" s="43"/>
      <c r="C289" s="43"/>
      <c r="D289" s="45"/>
      <c r="E289" s="45"/>
      <c r="F289" s="5"/>
      <c r="G289" s="5"/>
      <c r="H289" s="2"/>
    </row>
    <row r="290" spans="1:8" ht="85.5" customHeight="1">
      <c r="A290" s="465" t="s">
        <v>261</v>
      </c>
      <c r="B290" s="456"/>
      <c r="C290" s="456"/>
      <c r="D290" s="456"/>
      <c r="E290" s="453"/>
      <c r="F290" s="83"/>
      <c r="G290" s="83"/>
      <c r="H290" s="2"/>
    </row>
    <row r="291" spans="1:8">
      <c r="A291" s="84"/>
      <c r="B291" s="84"/>
      <c r="C291" s="84"/>
      <c r="D291" s="84"/>
      <c r="E291" s="84"/>
      <c r="F291" s="83"/>
      <c r="G291" s="83"/>
      <c r="H291" s="2"/>
    </row>
    <row r="292" spans="1:8" ht="15" customHeight="1">
      <c r="A292" s="85"/>
      <c r="B292" s="85"/>
      <c r="C292" s="85"/>
      <c r="D292" s="85"/>
      <c r="E292" s="85"/>
      <c r="F292" s="83"/>
      <c r="G292" s="83"/>
      <c r="H292" s="2"/>
    </row>
    <row r="293" spans="1:8" ht="15" customHeight="1">
      <c r="A293" s="85"/>
      <c r="B293" s="85"/>
      <c r="C293" s="85"/>
      <c r="D293" s="85"/>
      <c r="E293" s="85"/>
      <c r="F293" s="83"/>
      <c r="G293" s="83"/>
      <c r="H293" s="2"/>
    </row>
    <row r="294" spans="1:8" ht="15" customHeight="1">
      <c r="A294" s="85"/>
      <c r="B294" s="85"/>
      <c r="C294" s="85"/>
      <c r="D294" s="85"/>
      <c r="E294" s="85"/>
      <c r="F294" s="83"/>
      <c r="G294" s="83"/>
      <c r="H294" s="2"/>
    </row>
  </sheetData>
  <mergeCells count="199">
    <mergeCell ref="A1:B1"/>
    <mergeCell ref="A3:C3"/>
    <mergeCell ref="A9:B9"/>
    <mergeCell ref="A11:C11"/>
    <mergeCell ref="A17:B17"/>
    <mergeCell ref="A19:C19"/>
    <mergeCell ref="A21:E21"/>
    <mergeCell ref="A30:B30"/>
    <mergeCell ref="A32:E32"/>
    <mergeCell ref="A41:B41"/>
    <mergeCell ref="A43:C43"/>
    <mergeCell ref="A45:C45"/>
    <mergeCell ref="A46:D46"/>
    <mergeCell ref="A59:C59"/>
    <mergeCell ref="A61:B61"/>
    <mergeCell ref="A62:B62"/>
    <mergeCell ref="A64:C64"/>
    <mergeCell ref="A65:D65"/>
    <mergeCell ref="A78:C78"/>
    <mergeCell ref="A80:B80"/>
    <mergeCell ref="A81:B81"/>
    <mergeCell ref="A83:C83"/>
    <mergeCell ref="A84:E84"/>
    <mergeCell ref="C85:D85"/>
    <mergeCell ref="C86:D86"/>
    <mergeCell ref="C87:D87"/>
    <mergeCell ref="C88:D88"/>
    <mergeCell ref="C89:D89"/>
    <mergeCell ref="C90:D90"/>
    <mergeCell ref="C91:D91"/>
    <mergeCell ref="A92:D92"/>
    <mergeCell ref="A94:B94"/>
    <mergeCell ref="A95:B95"/>
    <mergeCell ref="A97:C97"/>
    <mergeCell ref="A98:E98"/>
    <mergeCell ref="C99:D99"/>
    <mergeCell ref="C100:D100"/>
    <mergeCell ref="C101:D101"/>
    <mergeCell ref="C102:D102"/>
    <mergeCell ref="C103:D103"/>
    <mergeCell ref="C104:D104"/>
    <mergeCell ref="C105:D105"/>
    <mergeCell ref="A106:D106"/>
    <mergeCell ref="A108:B108"/>
    <mergeCell ref="A109:B109"/>
    <mergeCell ref="A111:E111"/>
    <mergeCell ref="A112:E112"/>
    <mergeCell ref="C113:D113"/>
    <mergeCell ref="C114:D114"/>
    <mergeCell ref="C115:D115"/>
    <mergeCell ref="C116:D116"/>
    <mergeCell ref="C117:D117"/>
    <mergeCell ref="C118:D118"/>
    <mergeCell ref="C119:D119"/>
    <mergeCell ref="C120:D120"/>
    <mergeCell ref="C121:D121"/>
    <mergeCell ref="C122:D122"/>
    <mergeCell ref="C123:D123"/>
    <mergeCell ref="C124:D124"/>
    <mergeCell ref="A125:D125"/>
    <mergeCell ref="A127:B127"/>
    <mergeCell ref="A128:B128"/>
    <mergeCell ref="A130:E130"/>
    <mergeCell ref="A131:E131"/>
    <mergeCell ref="C132:D132"/>
    <mergeCell ref="C133:D133"/>
    <mergeCell ref="C134:D134"/>
    <mergeCell ref="C135:D135"/>
    <mergeCell ref="C136:D136"/>
    <mergeCell ref="C137:D137"/>
    <mergeCell ref="C138:D138"/>
    <mergeCell ref="C139:D139"/>
    <mergeCell ref="C140:D140"/>
    <mergeCell ref="C141:D141"/>
    <mergeCell ref="C142:D142"/>
    <mergeCell ref="C143:D143"/>
    <mergeCell ref="A144:D144"/>
    <mergeCell ref="A146:B146"/>
    <mergeCell ref="A147:B147"/>
    <mergeCell ref="A149:E149"/>
    <mergeCell ref="A150:E150"/>
    <mergeCell ref="C151:D151"/>
    <mergeCell ref="C152:D152"/>
    <mergeCell ref="C153:D153"/>
    <mergeCell ref="A154:D154"/>
    <mergeCell ref="A156:B156"/>
    <mergeCell ref="A157:B157"/>
    <mergeCell ref="A159:E159"/>
    <mergeCell ref="A160:E160"/>
    <mergeCell ref="C161:D161"/>
    <mergeCell ref="C162:D162"/>
    <mergeCell ref="C163:D163"/>
    <mergeCell ref="A164:D164"/>
    <mergeCell ref="A166:B166"/>
    <mergeCell ref="A167:B167"/>
    <mergeCell ref="A169:E169"/>
    <mergeCell ref="A170:E170"/>
    <mergeCell ref="C171:D171"/>
    <mergeCell ref="C222:D222"/>
    <mergeCell ref="C172:D172"/>
    <mergeCell ref="C173:D173"/>
    <mergeCell ref="C174:D174"/>
    <mergeCell ref="A175:D175"/>
    <mergeCell ref="A177:B177"/>
    <mergeCell ref="A178:B178"/>
    <mergeCell ref="A180:E180"/>
    <mergeCell ref="A181:E181"/>
    <mergeCell ref="C182:D182"/>
    <mergeCell ref="C183:D183"/>
    <mergeCell ref="C184:D184"/>
    <mergeCell ref="C185:D185"/>
    <mergeCell ref="A186:D186"/>
    <mergeCell ref="A188:B188"/>
    <mergeCell ref="A189:B189"/>
    <mergeCell ref="C223:D223"/>
    <mergeCell ref="C224:D224"/>
    <mergeCell ref="A225:D225"/>
    <mergeCell ref="A227:B227"/>
    <mergeCell ref="A228:B228"/>
    <mergeCell ref="A230:E230"/>
    <mergeCell ref="A231:E231"/>
    <mergeCell ref="C232:D232"/>
    <mergeCell ref="C233:D233"/>
    <mergeCell ref="C234:D234"/>
    <mergeCell ref="C235:D235"/>
    <mergeCell ref="C236:D236"/>
    <mergeCell ref="C237:D237"/>
    <mergeCell ref="A246:B246"/>
    <mergeCell ref="A247:B247"/>
    <mergeCell ref="A249:E249"/>
    <mergeCell ref="A250:E250"/>
    <mergeCell ref="C251:D251"/>
    <mergeCell ref="C238:D238"/>
    <mergeCell ref="C239:D239"/>
    <mergeCell ref="C240:D240"/>
    <mergeCell ref="C241:D241"/>
    <mergeCell ref="C242:D242"/>
    <mergeCell ref="C243:D243"/>
    <mergeCell ref="A244:D244"/>
    <mergeCell ref="C252:D252"/>
    <mergeCell ref="C253:D253"/>
    <mergeCell ref="C254:D254"/>
    <mergeCell ref="C255:D255"/>
    <mergeCell ref="C256:D256"/>
    <mergeCell ref="C257:D257"/>
    <mergeCell ref="C258:D258"/>
    <mergeCell ref="C259:D259"/>
    <mergeCell ref="C260:D260"/>
    <mergeCell ref="C261:D261"/>
    <mergeCell ref="C262:D262"/>
    <mergeCell ref="A263:D263"/>
    <mergeCell ref="A265:B265"/>
    <mergeCell ref="A266:B266"/>
    <mergeCell ref="A268:E268"/>
    <mergeCell ref="A269:E269"/>
    <mergeCell ref="C270:D270"/>
    <mergeCell ref="C271:D271"/>
    <mergeCell ref="C272:D272"/>
    <mergeCell ref="C273:D273"/>
    <mergeCell ref="C274:D274"/>
    <mergeCell ref="C275:D275"/>
    <mergeCell ref="C276:D276"/>
    <mergeCell ref="A285:B285"/>
    <mergeCell ref="A288:B288"/>
    <mergeCell ref="A290:E290"/>
    <mergeCell ref="C277:D277"/>
    <mergeCell ref="C278:D278"/>
    <mergeCell ref="C279:D279"/>
    <mergeCell ref="C280:D280"/>
    <mergeCell ref="C281:D281"/>
    <mergeCell ref="A282:D282"/>
    <mergeCell ref="A284:B284"/>
    <mergeCell ref="A191:E191"/>
    <mergeCell ref="A192:E192"/>
    <mergeCell ref="C193:D193"/>
    <mergeCell ref="C194:D194"/>
    <mergeCell ref="C195:D195"/>
    <mergeCell ref="A196:D196"/>
    <mergeCell ref="A198:B198"/>
    <mergeCell ref="A199:B199"/>
    <mergeCell ref="A201:E201"/>
    <mergeCell ref="A202:E202"/>
    <mergeCell ref="C203:D203"/>
    <mergeCell ref="C204:D204"/>
    <mergeCell ref="C205:D205"/>
    <mergeCell ref="A206:D206"/>
    <mergeCell ref="A208:B208"/>
    <mergeCell ref="A209:B209"/>
    <mergeCell ref="A211:E211"/>
    <mergeCell ref="A212:E212"/>
    <mergeCell ref="C213:D213"/>
    <mergeCell ref="C214:D214"/>
    <mergeCell ref="C215:D215"/>
    <mergeCell ref="C216:D216"/>
    <mergeCell ref="C217:D217"/>
    <mergeCell ref="C218:D218"/>
    <mergeCell ref="C219:D219"/>
    <mergeCell ref="C220:D220"/>
    <mergeCell ref="C221:D221"/>
  </mergeCells>
  <pageMargins left="0.7" right="0.7" top="0.75" bottom="0.75" header="0" footer="0"/>
  <pageSetup orientation="portrai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election activeCell="E20" sqref="E20"/>
    </sheetView>
  </sheetViews>
  <sheetFormatPr baseColWidth="10" defaultColWidth="14.42578125" defaultRowHeight="15" customHeight="1"/>
  <cols>
    <col min="1" max="1" width="18.5703125" customWidth="1"/>
    <col min="2" max="2" width="30.140625" customWidth="1"/>
    <col min="3" max="3" width="25.5703125" customWidth="1"/>
    <col min="4" max="4" width="34.140625" customWidth="1"/>
  </cols>
  <sheetData>
    <row r="1" spans="1:4" ht="13.5" customHeight="1">
      <c r="A1" s="450" t="s">
        <v>1310</v>
      </c>
      <c r="B1" s="451"/>
      <c r="C1" s="5"/>
      <c r="D1" s="2"/>
    </row>
    <row r="2" spans="1:4" ht="13.5" customHeight="1">
      <c r="A2" s="2"/>
      <c r="B2" s="2"/>
      <c r="C2" s="2"/>
      <c r="D2" s="2"/>
    </row>
    <row r="3" spans="1:4" ht="13.5" customHeight="1">
      <c r="A3" s="5" t="s">
        <v>1307</v>
      </c>
      <c r="B3" s="2"/>
      <c r="C3" s="2"/>
      <c r="D3" s="2"/>
    </row>
    <row r="4" spans="1:4" ht="13.5" customHeight="1">
      <c r="A4" s="5"/>
      <c r="B4" s="2"/>
      <c r="C4" s="2"/>
      <c r="D4" s="2"/>
    </row>
    <row r="5" spans="1:4" ht="13.5" customHeight="1">
      <c r="A5" s="2" t="s">
        <v>1311</v>
      </c>
      <c r="B5" s="2"/>
      <c r="C5" s="2"/>
      <c r="D5" s="2"/>
    </row>
    <row r="6" spans="1:4" ht="13.5" customHeight="1">
      <c r="A6" s="5"/>
      <c r="B6" s="2"/>
      <c r="C6" s="2"/>
      <c r="D6" s="2"/>
    </row>
    <row r="7" spans="1:4" ht="30.75" customHeight="1">
      <c r="A7" s="116" t="s">
        <v>1312</v>
      </c>
      <c r="B7" s="16" t="s">
        <v>1313</v>
      </c>
      <c r="C7" s="16" t="s">
        <v>1314</v>
      </c>
      <c r="D7" s="16" t="s">
        <v>1315</v>
      </c>
    </row>
    <row r="8" spans="1:4" ht="13.5" customHeight="1">
      <c r="A8" s="245">
        <v>1</v>
      </c>
      <c r="B8" s="118"/>
      <c r="C8" s="118"/>
      <c r="D8" s="118"/>
    </row>
    <row r="9" spans="1:4" ht="13.5" customHeight="1">
      <c r="A9" s="245">
        <v>10</v>
      </c>
      <c r="B9" s="118"/>
      <c r="C9" s="118"/>
      <c r="D9" s="118"/>
    </row>
    <row r="10" spans="1:4" ht="15" customHeight="1">
      <c r="A10" s="2"/>
      <c r="B10" s="2"/>
      <c r="C10" s="2"/>
      <c r="D10" s="2"/>
    </row>
    <row r="11" spans="1:4" ht="13.5" customHeight="1">
      <c r="A11" s="582" t="s">
        <v>1316</v>
      </c>
      <c r="B11" s="480"/>
      <c r="C11" s="583"/>
      <c r="D11" s="2"/>
    </row>
    <row r="12" spans="1:4" ht="13.5" customHeight="1">
      <c r="A12" s="481"/>
      <c r="B12" s="482"/>
      <c r="C12" s="508"/>
      <c r="D12" s="2"/>
    </row>
    <row r="13" spans="1:4" ht="13.5" customHeight="1">
      <c r="A13" s="483"/>
      <c r="B13" s="455"/>
      <c r="C13" s="475"/>
      <c r="D13" s="2"/>
    </row>
    <row r="14" spans="1:4" ht="13.5" customHeight="1">
      <c r="A14" s="2"/>
      <c r="B14" s="2"/>
      <c r="C14" s="2"/>
      <c r="D14" s="2"/>
    </row>
    <row r="15" spans="1:4" ht="13.5" customHeight="1">
      <c r="A15" s="2"/>
      <c r="B15" s="2"/>
      <c r="C15" s="2"/>
      <c r="D15" s="2"/>
    </row>
    <row r="16" spans="1:4" ht="13.5" customHeight="1">
      <c r="A16" s="116" t="s">
        <v>1312</v>
      </c>
      <c r="B16" s="16" t="s">
        <v>1317</v>
      </c>
      <c r="C16" s="16" t="s">
        <v>1314</v>
      </c>
      <c r="D16" s="16" t="s">
        <v>1315</v>
      </c>
    </row>
    <row r="17" spans="1:4" ht="13.5" customHeight="1">
      <c r="A17" s="245">
        <v>1</v>
      </c>
      <c r="B17" s="118"/>
      <c r="C17" s="118"/>
      <c r="D17" s="118"/>
    </row>
    <row r="18" spans="1:4" ht="13.5" customHeight="1">
      <c r="A18" s="245">
        <v>10</v>
      </c>
      <c r="B18" s="118"/>
      <c r="C18" s="118"/>
      <c r="D18" s="118"/>
    </row>
    <row r="19" spans="1:4" ht="13.5" customHeight="1">
      <c r="A19" s="2"/>
      <c r="B19" s="2"/>
      <c r="C19" s="2"/>
      <c r="D19" s="2"/>
    </row>
    <row r="20" spans="1:4" ht="13.5" customHeight="1">
      <c r="A20" s="582" t="s">
        <v>1318</v>
      </c>
      <c r="B20" s="480"/>
      <c r="C20" s="583"/>
      <c r="D20" s="2"/>
    </row>
    <row r="21" spans="1:4" ht="13.5" customHeight="1">
      <c r="A21" s="481"/>
      <c r="B21" s="482"/>
      <c r="C21" s="508"/>
      <c r="D21" s="2"/>
    </row>
    <row r="22" spans="1:4" ht="13.5" customHeight="1">
      <c r="A22" s="483"/>
      <c r="B22" s="455"/>
      <c r="C22" s="475"/>
      <c r="D22" s="2"/>
    </row>
    <row r="23" spans="1:4" ht="13.5" customHeight="1">
      <c r="A23" s="2"/>
      <c r="B23" s="2"/>
      <c r="C23" s="2"/>
      <c r="D23" s="2"/>
    </row>
    <row r="24" spans="1:4" ht="13.5" customHeight="1">
      <c r="A24" s="2"/>
      <c r="B24" s="2"/>
      <c r="C24" s="2"/>
      <c r="D24" s="2"/>
    </row>
    <row r="25" spans="1:4" ht="13.5" customHeight="1">
      <c r="A25" s="5" t="s">
        <v>289</v>
      </c>
      <c r="B25" s="2"/>
      <c r="C25" s="2"/>
      <c r="D25" s="2"/>
    </row>
    <row r="26" spans="1:4" ht="13.5" customHeight="1">
      <c r="A26" s="5"/>
      <c r="B26" s="2"/>
      <c r="C26" s="2"/>
      <c r="D26" s="2"/>
    </row>
    <row r="27" spans="1:4" ht="13.5" customHeight="1">
      <c r="A27" s="465" t="s">
        <v>72</v>
      </c>
      <c r="B27" s="456"/>
      <c r="C27" s="453"/>
      <c r="D27" s="2"/>
    </row>
  </sheetData>
  <mergeCells count="6">
    <mergeCell ref="A27:C27"/>
    <mergeCell ref="A1:B1"/>
    <mergeCell ref="A11:B13"/>
    <mergeCell ref="C11:C13"/>
    <mergeCell ref="A20:B22"/>
    <mergeCell ref="C20:C22"/>
  </mergeCells>
  <pageMargins left="0.7" right="0.7" top="0.75" bottom="0.75" header="0" footer="0"/>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workbookViewId="0">
      <selection activeCell="E20" sqref="E20"/>
    </sheetView>
  </sheetViews>
  <sheetFormatPr baseColWidth="10" defaultColWidth="14.42578125" defaultRowHeight="15" customHeight="1"/>
  <cols>
    <col min="1" max="1" width="18.5703125" customWidth="1"/>
    <col min="2" max="2" width="24" customWidth="1"/>
    <col min="3" max="6" width="11.42578125" customWidth="1"/>
  </cols>
  <sheetData>
    <row r="1" spans="1:6" ht="13.5" customHeight="1">
      <c r="A1" s="576" t="s">
        <v>1319</v>
      </c>
      <c r="B1" s="464"/>
      <c r="C1" s="449"/>
      <c r="D1" s="449"/>
      <c r="E1" s="228"/>
      <c r="F1" s="228"/>
    </row>
    <row r="2" spans="1:6" ht="15" customHeight="1">
      <c r="A2" s="228"/>
      <c r="B2" s="228"/>
      <c r="C2" s="228"/>
      <c r="D2" s="228"/>
      <c r="E2" s="228"/>
      <c r="F2" s="228"/>
    </row>
    <row r="3" spans="1:6" ht="139.5" customHeight="1">
      <c r="A3" s="584" t="s">
        <v>1320</v>
      </c>
      <c r="B3" s="456"/>
      <c r="C3" s="456"/>
      <c r="D3" s="456"/>
      <c r="E3" s="456"/>
      <c r="F3" s="453"/>
    </row>
  </sheetData>
  <mergeCells count="2">
    <mergeCell ref="A1:B1"/>
    <mergeCell ref="A3:F3"/>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showGridLines="0" workbookViewId="0">
      <selection activeCell="E20" sqref="E20"/>
    </sheetView>
  </sheetViews>
  <sheetFormatPr baseColWidth="10" defaultColWidth="14.42578125" defaultRowHeight="15" customHeight="1"/>
  <cols>
    <col min="1" max="1" width="13.140625" customWidth="1"/>
    <col min="2" max="2" width="52.85546875" customWidth="1"/>
    <col min="3" max="6" width="11.42578125" customWidth="1"/>
  </cols>
  <sheetData>
    <row r="1" spans="1:6" ht="13.5" customHeight="1">
      <c r="A1" s="450" t="s">
        <v>262</v>
      </c>
      <c r="B1" s="451"/>
      <c r="C1" s="5"/>
      <c r="D1" s="5"/>
      <c r="E1" s="5"/>
      <c r="F1" s="5"/>
    </row>
    <row r="2" spans="1:6" ht="13.5" customHeight="1">
      <c r="A2" s="12"/>
      <c r="B2" s="2"/>
      <c r="C2" s="2"/>
      <c r="D2" s="2"/>
      <c r="E2" s="2"/>
      <c r="F2" s="2"/>
    </row>
    <row r="3" spans="1:6" ht="13.5" customHeight="1">
      <c r="A3" s="5" t="s">
        <v>263</v>
      </c>
      <c r="B3" s="5"/>
      <c r="C3" s="5"/>
      <c r="D3" s="5"/>
      <c r="E3" s="5"/>
      <c r="F3" s="5"/>
    </row>
    <row r="4" spans="1:6" ht="13.5" customHeight="1">
      <c r="A4" s="5"/>
      <c r="B4" s="5"/>
      <c r="C4" s="5"/>
      <c r="D4" s="5"/>
      <c r="E4" s="5"/>
      <c r="F4" s="5"/>
    </row>
    <row r="5" spans="1:6" ht="13.5" customHeight="1">
      <c r="A5" s="474" t="s">
        <v>75</v>
      </c>
      <c r="B5" s="474" t="s">
        <v>264</v>
      </c>
      <c r="C5" s="452" t="s">
        <v>90</v>
      </c>
      <c r="D5" s="456"/>
      <c r="E5" s="456"/>
      <c r="F5" s="453"/>
    </row>
    <row r="6" spans="1:6" ht="13.5" customHeight="1">
      <c r="A6" s="475"/>
      <c r="B6" s="475"/>
      <c r="C6" s="16" t="s">
        <v>265</v>
      </c>
      <c r="D6" s="16" t="s">
        <v>266</v>
      </c>
      <c r="E6" s="16" t="s">
        <v>267</v>
      </c>
      <c r="F6" s="16" t="s">
        <v>108</v>
      </c>
    </row>
    <row r="7" spans="1:6" ht="16.5" customHeight="1">
      <c r="A7" s="86">
        <v>11409</v>
      </c>
      <c r="B7" s="87" t="s">
        <v>268</v>
      </c>
      <c r="C7" s="88"/>
      <c r="D7" s="88"/>
      <c r="E7" s="88"/>
      <c r="F7" s="88"/>
    </row>
    <row r="8" spans="1:6" ht="16.5" customHeight="1">
      <c r="A8" s="86">
        <v>11506</v>
      </c>
      <c r="B8" s="87" t="s">
        <v>269</v>
      </c>
      <c r="C8" s="88"/>
      <c r="D8" s="88"/>
      <c r="E8" s="88"/>
      <c r="F8" s="88"/>
    </row>
    <row r="9" spans="1:6" ht="16.5" customHeight="1">
      <c r="A9" s="86">
        <v>11507</v>
      </c>
      <c r="B9" s="87" t="s">
        <v>270</v>
      </c>
      <c r="C9" s="88"/>
      <c r="D9" s="88"/>
      <c r="E9" s="88"/>
      <c r="F9" s="88"/>
    </row>
    <row r="10" spans="1:6" ht="16.5" customHeight="1">
      <c r="A10" s="86">
        <v>11510</v>
      </c>
      <c r="B10" s="87" t="s">
        <v>271</v>
      </c>
      <c r="C10" s="88"/>
      <c r="D10" s="88"/>
      <c r="E10" s="88"/>
      <c r="F10" s="88"/>
    </row>
    <row r="11" spans="1:6" ht="16.5" customHeight="1">
      <c r="A11" s="86">
        <v>11511</v>
      </c>
      <c r="B11" s="87" t="s">
        <v>272</v>
      </c>
      <c r="C11" s="88"/>
      <c r="D11" s="88"/>
      <c r="E11" s="89"/>
      <c r="F11" s="88"/>
    </row>
    <row r="12" spans="1:6" ht="16.5" customHeight="1">
      <c r="A12" s="86">
        <v>11512</v>
      </c>
      <c r="B12" s="87" t="s">
        <v>273</v>
      </c>
      <c r="C12" s="88"/>
      <c r="D12" s="90"/>
      <c r="E12" s="88"/>
      <c r="F12" s="91">
        <v>0</v>
      </c>
    </row>
    <row r="13" spans="1:6" ht="16.5" customHeight="1">
      <c r="A13" s="86">
        <v>11514</v>
      </c>
      <c r="B13" s="87" t="s">
        <v>274</v>
      </c>
      <c r="C13" s="88"/>
      <c r="D13" s="88"/>
      <c r="E13" s="88"/>
      <c r="F13" s="88"/>
    </row>
    <row r="14" spans="1:6" ht="16.5" customHeight="1">
      <c r="A14" s="86">
        <v>12109</v>
      </c>
      <c r="B14" s="87" t="s">
        <v>275</v>
      </c>
      <c r="C14" s="88"/>
      <c r="D14" s="88"/>
      <c r="E14" s="88"/>
      <c r="F14" s="88"/>
    </row>
    <row r="15" spans="1:6" ht="16.5" customHeight="1">
      <c r="A15" s="86">
        <v>12192</v>
      </c>
      <c r="B15" s="87" t="s">
        <v>276</v>
      </c>
      <c r="C15" s="92"/>
      <c r="D15" s="92"/>
      <c r="E15" s="92">
        <v>357533270</v>
      </c>
      <c r="F15" s="92">
        <f>SUM(C15:E15)</f>
        <v>357533270</v>
      </c>
    </row>
    <row r="16" spans="1:6" ht="16.5" customHeight="1">
      <c r="A16" s="452" t="s">
        <v>85</v>
      </c>
      <c r="B16" s="453"/>
      <c r="C16" s="93">
        <f t="shared" ref="C16:F16" si="0">SUM(C7:C15)</f>
        <v>0</v>
      </c>
      <c r="D16" s="93">
        <f t="shared" si="0"/>
        <v>0</v>
      </c>
      <c r="E16" s="93">
        <f t="shared" si="0"/>
        <v>357533270</v>
      </c>
      <c r="F16" s="93">
        <f t="shared" si="0"/>
        <v>357533270</v>
      </c>
    </row>
    <row r="17" spans="1:6" ht="13.5" customHeight="1">
      <c r="A17" s="5"/>
      <c r="B17" s="5"/>
      <c r="C17" s="5"/>
      <c r="D17" s="5"/>
      <c r="E17" s="5"/>
      <c r="F17" s="5"/>
    </row>
    <row r="18" spans="1:6" ht="13.5" customHeight="1">
      <c r="A18" s="5"/>
      <c r="B18" s="5"/>
      <c r="C18" s="5"/>
      <c r="D18" s="5"/>
      <c r="E18" s="5"/>
      <c r="F18" s="5"/>
    </row>
    <row r="19" spans="1:6" ht="14.25" customHeight="1">
      <c r="A19" s="474" t="s">
        <v>75</v>
      </c>
      <c r="B19" s="474" t="s">
        <v>264</v>
      </c>
      <c r="C19" s="452" t="s">
        <v>102</v>
      </c>
      <c r="D19" s="456"/>
      <c r="E19" s="456"/>
      <c r="F19" s="453"/>
    </row>
    <row r="20" spans="1:6" ht="30" customHeight="1">
      <c r="A20" s="475"/>
      <c r="B20" s="475"/>
      <c r="C20" s="16" t="s">
        <v>265</v>
      </c>
      <c r="D20" s="16" t="s">
        <v>266</v>
      </c>
      <c r="E20" s="16" t="s">
        <v>267</v>
      </c>
      <c r="F20" s="16" t="s">
        <v>108</v>
      </c>
    </row>
    <row r="21" spans="1:6" ht="16.5" customHeight="1">
      <c r="A21" s="86">
        <v>11409</v>
      </c>
      <c r="B21" s="87" t="s">
        <v>268</v>
      </c>
      <c r="C21" s="94"/>
      <c r="D21" s="94"/>
      <c r="E21" s="94"/>
      <c r="F21" s="94"/>
    </row>
    <row r="22" spans="1:6" ht="16.5" customHeight="1">
      <c r="A22" s="86">
        <v>11506</v>
      </c>
      <c r="B22" s="87" t="s">
        <v>269</v>
      </c>
      <c r="C22" s="94"/>
      <c r="D22" s="94"/>
      <c r="E22" s="94"/>
      <c r="F22" s="94"/>
    </row>
    <row r="23" spans="1:6" ht="16.5" customHeight="1">
      <c r="A23" s="86">
        <v>11507</v>
      </c>
      <c r="B23" s="87" t="s">
        <v>270</v>
      </c>
      <c r="C23" s="94"/>
      <c r="D23" s="94"/>
      <c r="E23" s="94"/>
      <c r="F23" s="94"/>
    </row>
    <row r="24" spans="1:6" ht="16.5" customHeight="1">
      <c r="A24" s="86">
        <v>11510</v>
      </c>
      <c r="B24" s="87" t="s">
        <v>271</v>
      </c>
      <c r="C24" s="94"/>
      <c r="D24" s="94"/>
      <c r="E24" s="94"/>
      <c r="F24" s="94"/>
    </row>
    <row r="25" spans="1:6" ht="16.5" customHeight="1">
      <c r="A25" s="86">
        <v>11511</v>
      </c>
      <c r="B25" s="87" t="s">
        <v>272</v>
      </c>
      <c r="C25" s="94"/>
      <c r="D25" s="94"/>
      <c r="E25" s="94"/>
      <c r="F25" s="94"/>
    </row>
    <row r="26" spans="1:6" ht="16.5" customHeight="1">
      <c r="A26" s="86">
        <v>11512</v>
      </c>
      <c r="B26" s="87" t="s">
        <v>273</v>
      </c>
      <c r="C26" s="94"/>
      <c r="D26" s="92">
        <v>328182853</v>
      </c>
      <c r="E26" s="95"/>
      <c r="F26" s="92">
        <f>SUM(C26:E26)</f>
        <v>328182853</v>
      </c>
    </row>
    <row r="27" spans="1:6" ht="16.5" customHeight="1">
      <c r="A27" s="86">
        <v>11514</v>
      </c>
      <c r="B27" s="87" t="s">
        <v>274</v>
      </c>
      <c r="C27" s="94"/>
      <c r="D27" s="94"/>
      <c r="E27" s="94"/>
      <c r="F27" s="94"/>
    </row>
    <row r="28" spans="1:6" ht="16.5" customHeight="1">
      <c r="A28" s="86">
        <v>12109</v>
      </c>
      <c r="B28" s="87" t="s">
        <v>275</v>
      </c>
      <c r="C28" s="94"/>
      <c r="D28" s="94"/>
      <c r="E28" s="94"/>
      <c r="F28" s="94"/>
    </row>
    <row r="29" spans="1:6" ht="16.5" customHeight="1">
      <c r="A29" s="86">
        <v>12192</v>
      </c>
      <c r="B29" s="87" t="s">
        <v>276</v>
      </c>
      <c r="C29" s="96"/>
      <c r="D29" s="97"/>
      <c r="E29" s="98"/>
      <c r="F29" s="97"/>
    </row>
    <row r="30" spans="1:6" ht="16.5" customHeight="1">
      <c r="A30" s="452" t="s">
        <v>85</v>
      </c>
      <c r="B30" s="453"/>
      <c r="C30" s="93">
        <f t="shared" ref="C30:F30" si="1">SUM(C21:C29)</f>
        <v>0</v>
      </c>
      <c r="D30" s="93">
        <f t="shared" si="1"/>
        <v>328182853</v>
      </c>
      <c r="E30" s="93">
        <f t="shared" si="1"/>
        <v>0</v>
      </c>
      <c r="F30" s="93">
        <f t="shared" si="1"/>
        <v>328182853</v>
      </c>
    </row>
    <row r="31" spans="1:6" ht="13.5" customHeight="1">
      <c r="A31" s="12"/>
      <c r="B31" s="2"/>
      <c r="C31" s="2"/>
      <c r="D31" s="2"/>
      <c r="E31" s="2"/>
      <c r="F31" s="2"/>
    </row>
    <row r="32" spans="1:6" ht="13.5" customHeight="1">
      <c r="A32" s="12"/>
      <c r="B32" s="2"/>
      <c r="C32" s="2"/>
      <c r="D32" s="2"/>
      <c r="E32" s="2"/>
      <c r="F32" s="2"/>
    </row>
    <row r="33" spans="1:6" ht="13.5" customHeight="1">
      <c r="A33" s="5" t="s">
        <v>277</v>
      </c>
      <c r="B33" s="2"/>
      <c r="C33" s="2"/>
      <c r="D33" s="2"/>
      <c r="E33" s="2"/>
      <c r="F33" s="2"/>
    </row>
    <row r="34" spans="1:6" ht="13.5" customHeight="1">
      <c r="A34" s="99"/>
      <c r="B34" s="2"/>
      <c r="C34" s="2"/>
      <c r="D34" s="2"/>
      <c r="E34" s="2"/>
      <c r="F34" s="2"/>
    </row>
    <row r="35" spans="1:6" ht="84.75" customHeight="1">
      <c r="A35" s="465" t="s">
        <v>278</v>
      </c>
      <c r="B35" s="456"/>
      <c r="C35" s="456"/>
      <c r="D35" s="456"/>
      <c r="E35" s="456"/>
      <c r="F35" s="453"/>
    </row>
  </sheetData>
  <mergeCells count="10">
    <mergeCell ref="B19:B20"/>
    <mergeCell ref="A30:B30"/>
    <mergeCell ref="A35:F35"/>
    <mergeCell ref="A1:B1"/>
    <mergeCell ref="A5:A6"/>
    <mergeCell ref="B5:B6"/>
    <mergeCell ref="C5:F5"/>
    <mergeCell ref="A16:B16"/>
    <mergeCell ref="A19:A20"/>
    <mergeCell ref="C19:F19"/>
  </mergeCells>
  <pageMargins left="0.25" right="0.25" top="0.75" bottom="0.75" header="0" footer="0"/>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workbookViewId="0">
      <selection activeCell="E20" sqref="E20"/>
    </sheetView>
  </sheetViews>
  <sheetFormatPr baseColWidth="10" defaultColWidth="14.42578125" defaultRowHeight="15" customHeight="1"/>
  <cols>
    <col min="1" max="1" width="12.85546875" customWidth="1"/>
    <col min="2" max="2" width="60.42578125" customWidth="1"/>
    <col min="3" max="6" width="11.42578125" customWidth="1"/>
  </cols>
  <sheetData>
    <row r="1" spans="1:6" ht="13.5" customHeight="1">
      <c r="A1" s="450" t="s">
        <v>279</v>
      </c>
      <c r="B1" s="451"/>
      <c r="C1" s="5"/>
      <c r="D1" s="5"/>
      <c r="E1" s="5"/>
      <c r="F1" s="5"/>
    </row>
    <row r="2" spans="1:6" ht="13.5" customHeight="1">
      <c r="A2" s="12"/>
      <c r="B2" s="2"/>
      <c r="C2" s="2"/>
      <c r="D2" s="2"/>
      <c r="E2" s="2"/>
      <c r="F2" s="2"/>
    </row>
    <row r="3" spans="1:6" ht="13.5" customHeight="1">
      <c r="A3" s="450" t="s">
        <v>280</v>
      </c>
      <c r="B3" s="451"/>
      <c r="C3" s="451"/>
      <c r="D3" s="451"/>
      <c r="E3" s="451"/>
      <c r="F3" s="5"/>
    </row>
    <row r="4" spans="1:6" ht="13.5" customHeight="1">
      <c r="A4" s="12"/>
      <c r="B4" s="12"/>
      <c r="C4" s="12"/>
      <c r="D4" s="12"/>
      <c r="E4" s="12"/>
      <c r="F4" s="12"/>
    </row>
    <row r="5" spans="1:6" ht="14.25" customHeight="1">
      <c r="A5" s="474" t="s">
        <v>75</v>
      </c>
      <c r="B5" s="474" t="s">
        <v>264</v>
      </c>
      <c r="C5" s="452" t="s">
        <v>90</v>
      </c>
      <c r="D5" s="456"/>
      <c r="E5" s="456"/>
      <c r="F5" s="453"/>
    </row>
    <row r="6" spans="1:6" ht="30" customHeight="1">
      <c r="A6" s="475"/>
      <c r="B6" s="475"/>
      <c r="C6" s="16" t="s">
        <v>265</v>
      </c>
      <c r="D6" s="16" t="s">
        <v>266</v>
      </c>
      <c r="E6" s="16" t="s">
        <v>267</v>
      </c>
      <c r="F6" s="16" t="s">
        <v>281</v>
      </c>
    </row>
    <row r="7" spans="1:6" ht="13.5" customHeight="1">
      <c r="A7" s="100">
        <v>11501</v>
      </c>
      <c r="B7" s="101" t="s">
        <v>282</v>
      </c>
      <c r="C7" s="102"/>
      <c r="D7" s="102"/>
      <c r="E7" s="102"/>
      <c r="F7" s="102"/>
    </row>
    <row r="8" spans="1:6" ht="13.5" customHeight="1">
      <c r="A8" s="100">
        <v>11504</v>
      </c>
      <c r="B8" s="101" t="s">
        <v>283</v>
      </c>
      <c r="C8" s="102"/>
      <c r="D8" s="102"/>
      <c r="E8" s="102"/>
      <c r="F8" s="102"/>
    </row>
    <row r="9" spans="1:6" ht="13.5" customHeight="1">
      <c r="A9" s="100">
        <v>11505</v>
      </c>
      <c r="B9" s="101" t="s">
        <v>284</v>
      </c>
      <c r="C9" s="102"/>
      <c r="D9" s="102"/>
      <c r="E9" s="102"/>
      <c r="F9" s="102"/>
    </row>
    <row r="10" spans="1:6" ht="13.5" customHeight="1">
      <c r="A10" s="100">
        <v>11508</v>
      </c>
      <c r="B10" s="101" t="s">
        <v>285</v>
      </c>
      <c r="C10" s="103">
        <v>5543119</v>
      </c>
      <c r="D10" s="102"/>
      <c r="E10" s="102"/>
      <c r="F10" s="103">
        <f>C10</f>
        <v>5543119</v>
      </c>
    </row>
    <row r="11" spans="1:6" ht="13.5" customHeight="1">
      <c r="A11" s="100">
        <v>11509</v>
      </c>
      <c r="B11" s="101" t="s">
        <v>286</v>
      </c>
      <c r="C11" s="102"/>
      <c r="D11" s="102"/>
      <c r="E11" s="102"/>
      <c r="F11" s="102"/>
    </row>
    <row r="12" spans="1:6" ht="13.5" customHeight="1">
      <c r="A12" s="100">
        <v>11513</v>
      </c>
      <c r="B12" s="101" t="s">
        <v>287</v>
      </c>
      <c r="C12" s="104"/>
      <c r="D12" s="104"/>
      <c r="E12" s="104"/>
      <c r="F12" s="104"/>
    </row>
    <row r="13" spans="1:6" ht="13.5" customHeight="1">
      <c r="A13" s="105">
        <v>12193</v>
      </c>
      <c r="B13" s="101" t="s">
        <v>288</v>
      </c>
      <c r="C13" s="106"/>
      <c r="D13" s="106"/>
      <c r="E13" s="106"/>
      <c r="F13" s="106"/>
    </row>
    <row r="14" spans="1:6" ht="13.5" customHeight="1">
      <c r="A14" s="476" t="s">
        <v>85</v>
      </c>
      <c r="B14" s="477"/>
      <c r="C14" s="107">
        <f>C10</f>
        <v>5543119</v>
      </c>
      <c r="D14" s="107"/>
      <c r="E14" s="107"/>
      <c r="F14" s="107">
        <f>F10</f>
        <v>5543119</v>
      </c>
    </row>
    <row r="15" spans="1:6" ht="13.5" customHeight="1">
      <c r="A15" s="12"/>
      <c r="B15" s="2"/>
      <c r="C15" s="2"/>
      <c r="D15" s="2"/>
      <c r="E15" s="2"/>
      <c r="F15" s="2"/>
    </row>
    <row r="16" spans="1:6" ht="13.5" customHeight="1">
      <c r="A16" s="474" t="s">
        <v>75</v>
      </c>
      <c r="B16" s="474" t="s">
        <v>264</v>
      </c>
      <c r="C16" s="452" t="s">
        <v>102</v>
      </c>
      <c r="D16" s="456"/>
      <c r="E16" s="456"/>
      <c r="F16" s="453"/>
    </row>
    <row r="17" spans="1:6" ht="13.5" customHeight="1">
      <c r="A17" s="475"/>
      <c r="B17" s="475"/>
      <c r="C17" s="16" t="s">
        <v>265</v>
      </c>
      <c r="D17" s="16" t="s">
        <v>266</v>
      </c>
      <c r="E17" s="16" t="s">
        <v>267</v>
      </c>
      <c r="F17" s="16" t="s">
        <v>281</v>
      </c>
    </row>
    <row r="18" spans="1:6" ht="13.5" customHeight="1">
      <c r="A18" s="100">
        <v>11501</v>
      </c>
      <c r="B18" s="101" t="s">
        <v>282</v>
      </c>
      <c r="C18" s="102"/>
      <c r="D18" s="102"/>
      <c r="E18" s="102"/>
      <c r="F18" s="102"/>
    </row>
    <row r="19" spans="1:6" ht="13.5" customHeight="1">
      <c r="A19" s="100">
        <v>11504</v>
      </c>
      <c r="B19" s="101" t="s">
        <v>283</v>
      </c>
      <c r="C19" s="102"/>
      <c r="D19" s="102"/>
      <c r="E19" s="102"/>
      <c r="F19" s="102"/>
    </row>
    <row r="20" spans="1:6" ht="13.5" customHeight="1">
      <c r="A20" s="100">
        <v>11505</v>
      </c>
      <c r="B20" s="101" t="s">
        <v>284</v>
      </c>
      <c r="C20" s="103">
        <v>29350417</v>
      </c>
      <c r="D20" s="102"/>
      <c r="E20" s="102"/>
      <c r="F20" s="102">
        <f>C20</f>
        <v>29350417</v>
      </c>
    </row>
    <row r="21" spans="1:6" ht="13.5" customHeight="1">
      <c r="A21" s="100">
        <v>11508</v>
      </c>
      <c r="B21" s="101" t="s">
        <v>285</v>
      </c>
      <c r="C21" s="102"/>
      <c r="D21" s="102"/>
      <c r="E21" s="102"/>
      <c r="F21" s="102"/>
    </row>
    <row r="22" spans="1:6" ht="13.5" customHeight="1">
      <c r="A22" s="100">
        <v>11509</v>
      </c>
      <c r="B22" s="101" t="s">
        <v>286</v>
      </c>
      <c r="C22" s="102"/>
      <c r="D22" s="102"/>
      <c r="E22" s="102"/>
      <c r="F22" s="102"/>
    </row>
    <row r="23" spans="1:6" ht="13.5" customHeight="1">
      <c r="A23" s="100">
        <v>11513</v>
      </c>
      <c r="B23" s="101" t="s">
        <v>287</v>
      </c>
      <c r="C23" s="104"/>
      <c r="D23" s="104"/>
      <c r="E23" s="104"/>
      <c r="F23" s="104"/>
    </row>
    <row r="24" spans="1:6" ht="13.5" customHeight="1">
      <c r="A24" s="105">
        <v>12193</v>
      </c>
      <c r="B24" s="101" t="s">
        <v>288</v>
      </c>
      <c r="C24" s="106"/>
      <c r="D24" s="106"/>
      <c r="E24" s="106"/>
      <c r="F24" s="106"/>
    </row>
    <row r="25" spans="1:6" ht="13.5" customHeight="1">
      <c r="A25" s="476" t="s">
        <v>85</v>
      </c>
      <c r="B25" s="477"/>
      <c r="C25" s="107">
        <f>C20</f>
        <v>29350417</v>
      </c>
      <c r="D25" s="107"/>
      <c r="E25" s="107"/>
      <c r="F25" s="107">
        <f>F20</f>
        <v>29350417</v>
      </c>
    </row>
    <row r="26" spans="1:6" ht="13.5" customHeight="1">
      <c r="A26" s="12"/>
      <c r="B26" s="2"/>
      <c r="C26" s="2"/>
      <c r="D26" s="2"/>
      <c r="E26" s="2"/>
      <c r="F26" s="2"/>
    </row>
    <row r="27" spans="1:6" ht="13.5" customHeight="1">
      <c r="A27" s="5" t="s">
        <v>289</v>
      </c>
      <c r="B27" s="2"/>
      <c r="C27" s="2"/>
      <c r="D27" s="2"/>
      <c r="E27" s="2"/>
      <c r="F27" s="2"/>
    </row>
    <row r="28" spans="1:6" ht="13.5" customHeight="1">
      <c r="A28" s="99"/>
      <c r="B28" s="2"/>
      <c r="C28" s="2"/>
      <c r="D28" s="2"/>
      <c r="E28" s="2"/>
      <c r="F28" s="2"/>
    </row>
    <row r="29" spans="1:6" ht="14.25" customHeight="1">
      <c r="A29" s="478" t="s">
        <v>290</v>
      </c>
      <c r="B29" s="479"/>
      <c r="C29" s="479"/>
      <c r="D29" s="479"/>
      <c r="E29" s="479"/>
      <c r="F29" s="480"/>
    </row>
    <row r="30" spans="1:6" ht="13.5" customHeight="1">
      <c r="A30" s="481"/>
      <c r="B30" s="451"/>
      <c r="C30" s="451"/>
      <c r="D30" s="451"/>
      <c r="E30" s="451"/>
      <c r="F30" s="482"/>
    </row>
    <row r="31" spans="1:6" ht="13.5" customHeight="1">
      <c r="A31" s="481"/>
      <c r="B31" s="451"/>
      <c r="C31" s="451"/>
      <c r="D31" s="451"/>
      <c r="E31" s="451"/>
      <c r="F31" s="482"/>
    </row>
    <row r="32" spans="1:6" ht="13.5" customHeight="1">
      <c r="A32" s="481"/>
      <c r="B32" s="451"/>
      <c r="C32" s="451"/>
      <c r="D32" s="451"/>
      <c r="E32" s="451"/>
      <c r="F32" s="482"/>
    </row>
    <row r="33" spans="1:6" ht="13.5" customHeight="1">
      <c r="A33" s="483"/>
      <c r="B33" s="484"/>
      <c r="C33" s="484"/>
      <c r="D33" s="484"/>
      <c r="E33" s="484"/>
      <c r="F33" s="455"/>
    </row>
  </sheetData>
  <mergeCells count="11">
    <mergeCell ref="B16:B17"/>
    <mergeCell ref="C16:F16"/>
    <mergeCell ref="A25:B25"/>
    <mergeCell ref="A29:F33"/>
    <mergeCell ref="A1:B1"/>
    <mergeCell ref="A3:E3"/>
    <mergeCell ref="A5:A6"/>
    <mergeCell ref="B5:B6"/>
    <mergeCell ref="C5:F5"/>
    <mergeCell ref="A14:B14"/>
    <mergeCell ref="A16:A17"/>
  </mergeCells>
  <pageMargins left="0.25" right="0.25" top="0.75" bottom="0.75" header="0" footer="0"/>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9"/>
  <sheetViews>
    <sheetView showGridLines="0" workbookViewId="0">
      <selection activeCell="E20" sqref="E20"/>
    </sheetView>
  </sheetViews>
  <sheetFormatPr baseColWidth="10" defaultColWidth="14.42578125" defaultRowHeight="15" customHeight="1"/>
  <cols>
    <col min="1" max="1" width="12.85546875" customWidth="1"/>
    <col min="2" max="2" width="37.5703125" customWidth="1"/>
    <col min="3" max="4" width="18.42578125" customWidth="1"/>
    <col min="5" max="5" width="19" customWidth="1"/>
    <col min="6" max="6" width="14.42578125" customWidth="1"/>
  </cols>
  <sheetData>
    <row r="1" spans="1:6" ht="13.5" customHeight="1">
      <c r="A1" s="450" t="s">
        <v>291</v>
      </c>
      <c r="B1" s="451"/>
      <c r="C1" s="2"/>
      <c r="D1" s="2"/>
      <c r="E1" s="5"/>
      <c r="F1" s="5"/>
    </row>
    <row r="2" spans="1:6" ht="13.5" customHeight="1">
      <c r="A2" s="40"/>
      <c r="B2" s="40"/>
      <c r="C2" s="2"/>
      <c r="D2" s="2"/>
      <c r="E2" s="2"/>
      <c r="F2" s="2"/>
    </row>
    <row r="3" spans="1:6" ht="13.5" customHeight="1">
      <c r="A3" s="5" t="s">
        <v>292</v>
      </c>
      <c r="B3" s="5"/>
      <c r="C3" s="5"/>
      <c r="D3" s="5"/>
      <c r="E3" s="5"/>
      <c r="F3" s="5"/>
    </row>
    <row r="4" spans="1:6" ht="13.5" customHeight="1">
      <c r="A4" s="5"/>
      <c r="B4" s="5"/>
      <c r="C4" s="5"/>
      <c r="D4" s="5"/>
      <c r="E4" s="5"/>
      <c r="F4" s="5"/>
    </row>
    <row r="5" spans="1:6" ht="15.75" customHeight="1">
      <c r="A5" s="474" t="s">
        <v>75</v>
      </c>
      <c r="B5" s="474" t="s">
        <v>264</v>
      </c>
      <c r="C5" s="452" t="s">
        <v>90</v>
      </c>
      <c r="D5" s="456"/>
      <c r="E5" s="456"/>
      <c r="F5" s="453"/>
    </row>
    <row r="6" spans="1:6" ht="13.5" customHeight="1">
      <c r="A6" s="475"/>
      <c r="B6" s="475"/>
      <c r="C6" s="16" t="s">
        <v>293</v>
      </c>
      <c r="D6" s="16" t="s">
        <v>294</v>
      </c>
      <c r="E6" s="16" t="s">
        <v>295</v>
      </c>
      <c r="F6" s="16" t="s">
        <v>108</v>
      </c>
    </row>
    <row r="7" spans="1:6" ht="13.5" customHeight="1">
      <c r="A7" s="101">
        <v>11301</v>
      </c>
      <c r="B7" s="101" t="s">
        <v>296</v>
      </c>
      <c r="C7" s="108"/>
      <c r="D7" s="108"/>
      <c r="E7" s="108"/>
      <c r="F7" s="108"/>
    </row>
    <row r="8" spans="1:6" ht="13.5" customHeight="1">
      <c r="A8" s="101">
        <v>12201</v>
      </c>
      <c r="B8" s="101" t="s">
        <v>297</v>
      </c>
      <c r="C8" s="108"/>
      <c r="D8" s="108"/>
      <c r="E8" s="108"/>
      <c r="F8" s="108"/>
    </row>
    <row r="9" spans="1:6" ht="13.5" customHeight="1">
      <c r="A9" s="101">
        <v>12205</v>
      </c>
      <c r="B9" s="101" t="s">
        <v>298</v>
      </c>
      <c r="C9" s="108"/>
      <c r="D9" s="108"/>
      <c r="E9" s="108"/>
      <c r="F9" s="108"/>
    </row>
    <row r="10" spans="1:6" ht="13.5" customHeight="1">
      <c r="A10" s="101">
        <v>12206</v>
      </c>
      <c r="B10" s="101" t="s">
        <v>299</v>
      </c>
      <c r="C10" s="108"/>
      <c r="D10" s="108"/>
      <c r="E10" s="108"/>
      <c r="F10" s="108"/>
    </row>
    <row r="11" spans="1:6" ht="13.5" customHeight="1">
      <c r="A11" s="101">
        <v>12207</v>
      </c>
      <c r="B11" s="101" t="s">
        <v>300</v>
      </c>
      <c r="C11" s="108"/>
      <c r="D11" s="108"/>
      <c r="E11" s="108"/>
      <c r="F11" s="108"/>
    </row>
    <row r="12" spans="1:6" ht="13.5" customHeight="1">
      <c r="A12" s="101">
        <v>12209</v>
      </c>
      <c r="B12" s="101" t="s">
        <v>301</v>
      </c>
      <c r="C12" s="108"/>
      <c r="D12" s="108"/>
      <c r="E12" s="108"/>
      <c r="F12" s="108"/>
    </row>
    <row r="13" spans="1:6" ht="13.5" customHeight="1">
      <c r="A13" s="101">
        <v>12210</v>
      </c>
      <c r="B13" s="101" t="s">
        <v>302</v>
      </c>
      <c r="C13" s="108"/>
      <c r="D13" s="108"/>
      <c r="E13" s="108"/>
      <c r="F13" s="108"/>
    </row>
    <row r="14" spans="1:6" ht="13.5" customHeight="1">
      <c r="A14" s="101">
        <v>12211</v>
      </c>
      <c r="B14" s="101" t="s">
        <v>303</v>
      </c>
      <c r="C14" s="108"/>
      <c r="D14" s="108"/>
      <c r="E14" s="108"/>
      <c r="F14" s="108"/>
    </row>
    <row r="15" spans="1:6" ht="13.5" customHeight="1">
      <c r="A15" s="476" t="s">
        <v>85</v>
      </c>
      <c r="B15" s="477"/>
      <c r="C15" s="109"/>
      <c r="D15" s="109"/>
      <c r="E15" s="109"/>
      <c r="F15" s="109"/>
    </row>
    <row r="16" spans="1:6" ht="13.5" customHeight="1">
      <c r="A16" s="12"/>
      <c r="B16" s="2"/>
      <c r="C16" s="2"/>
      <c r="D16" s="2"/>
      <c r="E16" s="2"/>
      <c r="F16" s="2"/>
    </row>
    <row r="17" spans="1:6" ht="15.75" customHeight="1">
      <c r="A17" s="474" t="s">
        <v>75</v>
      </c>
      <c r="B17" s="474" t="s">
        <v>264</v>
      </c>
      <c r="C17" s="452" t="s">
        <v>102</v>
      </c>
      <c r="D17" s="456"/>
      <c r="E17" s="456"/>
      <c r="F17" s="453"/>
    </row>
    <row r="18" spans="1:6" ht="13.5" customHeight="1">
      <c r="A18" s="475"/>
      <c r="B18" s="475"/>
      <c r="C18" s="16" t="s">
        <v>293</v>
      </c>
      <c r="D18" s="16" t="s">
        <v>294</v>
      </c>
      <c r="E18" s="16" t="s">
        <v>295</v>
      </c>
      <c r="F18" s="16" t="s">
        <v>108</v>
      </c>
    </row>
    <row r="19" spans="1:6" ht="13.5" customHeight="1">
      <c r="A19" s="101">
        <v>11301</v>
      </c>
      <c r="B19" s="101" t="s">
        <v>296</v>
      </c>
      <c r="C19" s="108"/>
      <c r="D19" s="108"/>
      <c r="E19" s="108"/>
      <c r="F19" s="108"/>
    </row>
    <row r="20" spans="1:6" ht="13.5" customHeight="1">
      <c r="A20" s="101">
        <v>12201</v>
      </c>
      <c r="B20" s="101" t="s">
        <v>297</v>
      </c>
      <c r="C20" s="108"/>
      <c r="D20" s="108"/>
      <c r="E20" s="108"/>
      <c r="F20" s="108"/>
    </row>
    <row r="21" spans="1:6" ht="13.5" customHeight="1">
      <c r="A21" s="101">
        <v>12205</v>
      </c>
      <c r="B21" s="101" t="s">
        <v>304</v>
      </c>
      <c r="C21" s="108"/>
      <c r="D21" s="108"/>
      <c r="E21" s="108"/>
      <c r="F21" s="108"/>
    </row>
    <row r="22" spans="1:6" ht="13.5" customHeight="1">
      <c r="A22" s="101">
        <v>12206</v>
      </c>
      <c r="B22" s="101" t="s">
        <v>299</v>
      </c>
      <c r="C22" s="108"/>
      <c r="D22" s="108"/>
      <c r="E22" s="108"/>
      <c r="F22" s="108"/>
    </row>
    <row r="23" spans="1:6" ht="13.5" customHeight="1">
      <c r="A23" s="101">
        <v>12207</v>
      </c>
      <c r="B23" s="101" t="s">
        <v>300</v>
      </c>
      <c r="C23" s="108"/>
      <c r="D23" s="108"/>
      <c r="E23" s="108"/>
      <c r="F23" s="108"/>
    </row>
    <row r="24" spans="1:6" ht="13.5" customHeight="1">
      <c r="A24" s="101">
        <v>12209</v>
      </c>
      <c r="B24" s="101" t="s">
        <v>301</v>
      </c>
      <c r="C24" s="108"/>
      <c r="D24" s="108"/>
      <c r="E24" s="108"/>
      <c r="F24" s="108"/>
    </row>
    <row r="25" spans="1:6" ht="13.5" customHeight="1">
      <c r="A25" s="101">
        <v>12210</v>
      </c>
      <c r="B25" s="101" t="s">
        <v>302</v>
      </c>
      <c r="C25" s="108"/>
      <c r="D25" s="108"/>
      <c r="E25" s="108"/>
      <c r="F25" s="108"/>
    </row>
    <row r="26" spans="1:6" ht="13.5" customHeight="1">
      <c r="A26" s="101">
        <v>12211</v>
      </c>
      <c r="B26" s="101" t="s">
        <v>303</v>
      </c>
      <c r="C26" s="108"/>
      <c r="D26" s="108"/>
      <c r="E26" s="108"/>
      <c r="F26" s="108"/>
    </row>
    <row r="27" spans="1:6" ht="13.5" customHeight="1">
      <c r="A27" s="476" t="s">
        <v>85</v>
      </c>
      <c r="B27" s="477"/>
      <c r="C27" s="109"/>
      <c r="D27" s="109"/>
      <c r="E27" s="109"/>
      <c r="F27" s="109"/>
    </row>
    <row r="28" spans="1:6" ht="13.5" customHeight="1">
      <c r="A28" s="32"/>
      <c r="B28" s="32"/>
      <c r="C28" s="30"/>
      <c r="D28" s="30"/>
      <c r="E28" s="30"/>
      <c r="F28" s="30"/>
    </row>
    <row r="29" spans="1:6" ht="13.5" customHeight="1">
      <c r="A29" s="5" t="s">
        <v>305</v>
      </c>
      <c r="B29" s="5"/>
      <c r="C29" s="2"/>
      <c r="D29" s="5"/>
      <c r="E29" s="5"/>
      <c r="F29" s="5"/>
    </row>
    <row r="30" spans="1:6" ht="13.5" customHeight="1">
      <c r="A30" s="12"/>
      <c r="B30" s="2"/>
      <c r="C30" s="2"/>
      <c r="D30" s="2"/>
      <c r="E30" s="2"/>
      <c r="F30" s="2"/>
    </row>
    <row r="31" spans="1:6" ht="13.5" customHeight="1">
      <c r="A31" s="16" t="s">
        <v>75</v>
      </c>
      <c r="B31" s="16" t="s">
        <v>264</v>
      </c>
      <c r="C31" s="16" t="s">
        <v>90</v>
      </c>
      <c r="D31" s="16" t="s">
        <v>102</v>
      </c>
      <c r="E31" s="2"/>
      <c r="F31" s="2"/>
    </row>
    <row r="32" spans="1:6" ht="13.5" customHeight="1">
      <c r="A32" s="100">
        <v>12202</v>
      </c>
      <c r="B32" s="101" t="s">
        <v>306</v>
      </c>
      <c r="C32" s="110"/>
      <c r="D32" s="111"/>
      <c r="E32" s="2"/>
      <c r="F32" s="2"/>
    </row>
    <row r="33" spans="1:6" ht="13.5" customHeight="1">
      <c r="A33" s="100">
        <v>12203</v>
      </c>
      <c r="B33" s="101" t="s">
        <v>307</v>
      </c>
      <c r="C33" s="110"/>
      <c r="D33" s="111"/>
      <c r="E33" s="2"/>
      <c r="F33" s="2"/>
    </row>
    <row r="34" spans="1:6" ht="13.5" customHeight="1">
      <c r="A34" s="105">
        <v>12299</v>
      </c>
      <c r="B34" s="112" t="s">
        <v>308</v>
      </c>
      <c r="C34" s="113"/>
      <c r="D34" s="113"/>
      <c r="E34" s="2"/>
      <c r="F34" s="2"/>
    </row>
    <row r="35" spans="1:6" ht="13.5" customHeight="1">
      <c r="A35" s="476" t="s">
        <v>85</v>
      </c>
      <c r="B35" s="477"/>
      <c r="C35" s="109"/>
      <c r="D35" s="109"/>
      <c r="E35" s="2"/>
      <c r="F35" s="2"/>
    </row>
    <row r="36" spans="1:6" ht="13.5" customHeight="1">
      <c r="A36" s="2"/>
      <c r="B36" s="2"/>
      <c r="C36" s="2"/>
      <c r="D36" s="2"/>
      <c r="E36" s="2"/>
      <c r="F36" s="2"/>
    </row>
    <row r="37" spans="1:6" ht="13.5" customHeight="1">
      <c r="A37" s="5" t="s">
        <v>71</v>
      </c>
      <c r="B37" s="2"/>
      <c r="C37" s="2"/>
      <c r="D37" s="2"/>
      <c r="E37" s="2"/>
      <c r="F37" s="2"/>
    </row>
    <row r="38" spans="1:6" ht="13.5" customHeight="1">
      <c r="A38" s="99"/>
      <c r="B38" s="2"/>
      <c r="C38" s="2"/>
      <c r="D38" s="2"/>
      <c r="E38" s="2"/>
      <c r="F38" s="2"/>
    </row>
    <row r="39" spans="1:6" ht="13.5" customHeight="1">
      <c r="A39" s="465" t="s">
        <v>72</v>
      </c>
      <c r="B39" s="453"/>
      <c r="C39" s="2"/>
      <c r="D39" s="2"/>
      <c r="E39" s="2"/>
      <c r="F39" s="2"/>
    </row>
  </sheetData>
  <mergeCells count="11">
    <mergeCell ref="A27:B27"/>
    <mergeCell ref="A35:B35"/>
    <mergeCell ref="A39:B39"/>
    <mergeCell ref="A1:B1"/>
    <mergeCell ref="A5:A6"/>
    <mergeCell ref="B5:B6"/>
    <mergeCell ref="C5:F5"/>
    <mergeCell ref="A15:B15"/>
    <mergeCell ref="A17:A18"/>
    <mergeCell ref="C17:F17"/>
    <mergeCell ref="B17:B18"/>
  </mergeCells>
  <pageMargins left="0.25" right="0.25" top="0.75" bottom="0.75" header="0" footer="0"/>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showGridLines="0" workbookViewId="0">
      <selection activeCell="E20" sqref="E20"/>
    </sheetView>
  </sheetViews>
  <sheetFormatPr baseColWidth="10" defaultColWidth="14.42578125" defaultRowHeight="15" customHeight="1"/>
  <cols>
    <col min="1" max="1" width="22.5703125" customWidth="1"/>
    <col min="2" max="2" width="14.42578125" customWidth="1"/>
    <col min="3" max="3" width="12" customWidth="1"/>
    <col min="4" max="4" width="9.140625" customWidth="1"/>
    <col min="5" max="5" width="11" customWidth="1"/>
    <col min="6" max="6" width="9.5703125" customWidth="1"/>
    <col min="7" max="7" width="8.85546875" customWidth="1"/>
  </cols>
  <sheetData>
    <row r="1" spans="1:7" ht="13.5" customHeight="1">
      <c r="A1" s="5" t="s">
        <v>309</v>
      </c>
      <c r="B1" s="5"/>
      <c r="C1" s="5"/>
      <c r="D1" s="5"/>
      <c r="E1" s="5"/>
      <c r="F1" s="5"/>
      <c r="G1" s="5"/>
    </row>
    <row r="2" spans="1:7" ht="13.5" customHeight="1">
      <c r="A2" s="12"/>
      <c r="B2" s="2"/>
      <c r="C2" s="2"/>
      <c r="D2" s="2"/>
      <c r="E2" s="2"/>
      <c r="F2" s="2"/>
      <c r="G2" s="2"/>
    </row>
    <row r="3" spans="1:7" ht="13.5" customHeight="1">
      <c r="A3" s="450" t="s">
        <v>310</v>
      </c>
      <c r="B3" s="451"/>
      <c r="C3" s="5"/>
      <c r="D3" s="5"/>
      <c r="E3" s="5"/>
      <c r="F3" s="5"/>
      <c r="G3" s="114"/>
    </row>
    <row r="4" spans="1:7" ht="13.5" customHeight="1">
      <c r="A4" s="40"/>
      <c r="B4" s="40"/>
      <c r="C4" s="2"/>
      <c r="D4" s="2"/>
      <c r="E4" s="2"/>
      <c r="F4" s="2"/>
      <c r="G4" s="2"/>
    </row>
    <row r="5" spans="1:7" ht="15.75" customHeight="1">
      <c r="A5" s="474" t="s">
        <v>311</v>
      </c>
      <c r="B5" s="452" t="s">
        <v>90</v>
      </c>
      <c r="C5" s="456"/>
      <c r="D5" s="453"/>
      <c r="E5" s="452" t="s">
        <v>102</v>
      </c>
      <c r="F5" s="456"/>
      <c r="G5" s="453"/>
    </row>
    <row r="6" spans="1:7" ht="15" customHeight="1">
      <c r="A6" s="475"/>
      <c r="B6" s="16" t="s">
        <v>312</v>
      </c>
      <c r="C6" s="16" t="s">
        <v>313</v>
      </c>
      <c r="D6" s="16" t="s">
        <v>108</v>
      </c>
      <c r="E6" s="16" t="s">
        <v>312</v>
      </c>
      <c r="F6" s="16" t="s">
        <v>313</v>
      </c>
      <c r="G6" s="16" t="s">
        <v>108</v>
      </c>
    </row>
    <row r="7" spans="1:7" ht="13.5" customHeight="1">
      <c r="A7" s="101" t="s">
        <v>314</v>
      </c>
      <c r="B7" s="111"/>
      <c r="C7" s="111"/>
      <c r="D7" s="111"/>
      <c r="E7" s="111"/>
      <c r="F7" s="111"/>
      <c r="G7" s="111"/>
    </row>
    <row r="8" spans="1:7" ht="13.5" customHeight="1">
      <c r="A8" s="101" t="s">
        <v>315</v>
      </c>
      <c r="B8" s="111"/>
      <c r="C8" s="111"/>
      <c r="D8" s="111"/>
      <c r="E8" s="111"/>
      <c r="F8" s="111"/>
      <c r="G8" s="111"/>
    </row>
    <row r="9" spans="1:7" ht="13.5" customHeight="1">
      <c r="A9" s="101" t="s">
        <v>316</v>
      </c>
      <c r="B9" s="111"/>
      <c r="C9" s="111"/>
      <c r="D9" s="111"/>
      <c r="E9" s="111"/>
      <c r="F9" s="111"/>
      <c r="G9" s="111"/>
    </row>
    <row r="10" spans="1:7" ht="13.5" customHeight="1">
      <c r="A10" s="101" t="s">
        <v>317</v>
      </c>
      <c r="B10" s="111"/>
      <c r="C10" s="111"/>
      <c r="D10" s="111"/>
      <c r="E10" s="111"/>
      <c r="F10" s="111"/>
      <c r="G10" s="111"/>
    </row>
    <row r="11" spans="1:7" ht="13.5" customHeight="1">
      <c r="A11" s="101" t="s">
        <v>318</v>
      </c>
      <c r="B11" s="111"/>
      <c r="C11" s="111"/>
      <c r="D11" s="111"/>
      <c r="E11" s="111"/>
      <c r="F11" s="111"/>
      <c r="G11" s="111"/>
    </row>
    <row r="12" spans="1:7" ht="13.5" customHeight="1">
      <c r="A12" s="101" t="s">
        <v>319</v>
      </c>
      <c r="B12" s="111"/>
      <c r="C12" s="111"/>
      <c r="D12" s="111"/>
      <c r="E12" s="111"/>
      <c r="F12" s="111"/>
      <c r="G12" s="111"/>
    </row>
    <row r="13" spans="1:7" ht="29.25" customHeight="1">
      <c r="A13" s="101" t="s">
        <v>320</v>
      </c>
      <c r="B13" s="111"/>
      <c r="C13" s="111"/>
      <c r="D13" s="111"/>
      <c r="E13" s="111"/>
      <c r="F13" s="111"/>
      <c r="G13" s="111"/>
    </row>
    <row r="14" spans="1:7" ht="13.5" customHeight="1">
      <c r="A14" s="101" t="s">
        <v>321</v>
      </c>
      <c r="B14" s="111"/>
      <c r="C14" s="111"/>
      <c r="D14" s="111"/>
      <c r="E14" s="111"/>
      <c r="F14" s="111"/>
      <c r="G14" s="111"/>
    </row>
    <row r="15" spans="1:7" ht="23.25" customHeight="1">
      <c r="A15" s="112" t="s">
        <v>322</v>
      </c>
      <c r="B15" s="113"/>
      <c r="C15" s="113"/>
      <c r="D15" s="113"/>
      <c r="E15" s="113"/>
      <c r="F15" s="113"/>
      <c r="G15" s="113"/>
    </row>
    <row r="16" spans="1:7" ht="13.5" customHeight="1">
      <c r="A16" s="115" t="s">
        <v>85</v>
      </c>
      <c r="B16" s="109"/>
      <c r="C16" s="109"/>
      <c r="D16" s="109"/>
      <c r="E16" s="109"/>
      <c r="F16" s="109"/>
      <c r="G16" s="109"/>
    </row>
    <row r="17" spans="1:7" ht="13.5" customHeight="1">
      <c r="A17" s="12"/>
      <c r="B17" s="2"/>
      <c r="C17" s="2"/>
      <c r="D17" s="2"/>
      <c r="E17" s="2"/>
      <c r="F17" s="2"/>
      <c r="G17" s="2"/>
    </row>
    <row r="18" spans="1:7" ht="13.5" customHeight="1">
      <c r="A18" s="5" t="s">
        <v>323</v>
      </c>
      <c r="B18" s="5"/>
      <c r="C18" s="2"/>
      <c r="D18" s="2"/>
      <c r="E18" s="2"/>
      <c r="F18" s="2"/>
      <c r="G18" s="2"/>
    </row>
    <row r="19" spans="1:7" ht="13.5" customHeight="1">
      <c r="A19" s="2"/>
      <c r="B19" s="2"/>
      <c r="C19" s="2"/>
      <c r="D19" s="2"/>
      <c r="E19" s="2"/>
      <c r="F19" s="2"/>
      <c r="G19" s="2"/>
    </row>
    <row r="20" spans="1:7" ht="42" customHeight="1">
      <c r="A20" s="116" t="s">
        <v>311</v>
      </c>
      <c r="B20" s="16" t="s">
        <v>90</v>
      </c>
      <c r="C20" s="16" t="s">
        <v>102</v>
      </c>
      <c r="D20" s="2"/>
      <c r="E20" s="2"/>
      <c r="F20" s="2"/>
      <c r="G20" s="2"/>
    </row>
    <row r="21" spans="1:7" ht="13.5" customHeight="1">
      <c r="A21" s="117" t="s">
        <v>324</v>
      </c>
      <c r="B21" s="111"/>
      <c r="C21" s="118"/>
      <c r="D21" s="2"/>
      <c r="E21" s="2"/>
      <c r="F21" s="2"/>
      <c r="G21" s="2"/>
    </row>
    <row r="22" spans="1:7" ht="13.5" customHeight="1">
      <c r="A22" s="119" t="s">
        <v>325</v>
      </c>
      <c r="B22" s="111"/>
      <c r="C22" s="118"/>
      <c r="D22" s="2"/>
      <c r="E22" s="2"/>
      <c r="F22" s="2"/>
      <c r="G22" s="2"/>
    </row>
    <row r="23" spans="1:7" ht="13.5" customHeight="1">
      <c r="A23" s="119" t="s">
        <v>326</v>
      </c>
      <c r="B23" s="111"/>
      <c r="C23" s="118"/>
      <c r="D23" s="2"/>
      <c r="E23" s="2"/>
      <c r="F23" s="2"/>
      <c r="G23" s="2"/>
    </row>
    <row r="24" spans="1:7" ht="13.5" customHeight="1">
      <c r="A24" s="119" t="s">
        <v>327</v>
      </c>
      <c r="B24" s="111"/>
      <c r="C24" s="118"/>
      <c r="D24" s="2"/>
      <c r="E24" s="2"/>
      <c r="F24" s="2"/>
      <c r="G24" s="2"/>
    </row>
    <row r="25" spans="1:7" ht="13.5" customHeight="1">
      <c r="A25" s="119" t="s">
        <v>328</v>
      </c>
      <c r="B25" s="111"/>
      <c r="C25" s="118"/>
      <c r="D25" s="2"/>
      <c r="E25" s="2"/>
      <c r="F25" s="2"/>
      <c r="G25" s="2"/>
    </row>
    <row r="26" spans="1:7" ht="33" customHeight="1">
      <c r="A26" s="120" t="s">
        <v>329</v>
      </c>
      <c r="B26" s="111"/>
      <c r="C26" s="118"/>
      <c r="D26" s="2"/>
      <c r="E26" s="2"/>
      <c r="F26" s="2"/>
      <c r="G26" s="2"/>
    </row>
    <row r="27" spans="1:7" ht="13.5" customHeight="1">
      <c r="A27" s="121" t="s">
        <v>330</v>
      </c>
      <c r="B27" s="122"/>
      <c r="C27" s="122"/>
      <c r="D27" s="2"/>
      <c r="E27" s="2"/>
      <c r="F27" s="2"/>
      <c r="G27" s="2"/>
    </row>
    <row r="28" spans="1:7" ht="13.5" customHeight="1">
      <c r="A28" s="123" t="s">
        <v>331</v>
      </c>
      <c r="B28" s="124"/>
      <c r="C28" s="124"/>
      <c r="D28" s="2"/>
      <c r="E28" s="2"/>
      <c r="F28" s="2"/>
      <c r="G28" s="2"/>
    </row>
    <row r="29" spans="1:7" ht="13.5" customHeight="1">
      <c r="A29" s="2"/>
      <c r="B29" s="2"/>
      <c r="C29" s="2"/>
      <c r="D29" s="2"/>
      <c r="E29" s="2"/>
      <c r="F29" s="2"/>
      <c r="G29" s="2"/>
    </row>
    <row r="30" spans="1:7" ht="13.5" customHeight="1">
      <c r="A30" s="5" t="s">
        <v>71</v>
      </c>
      <c r="B30" s="2"/>
      <c r="C30" s="2"/>
      <c r="D30" s="2"/>
      <c r="E30" s="2"/>
      <c r="F30" s="2"/>
      <c r="G30" s="2"/>
    </row>
    <row r="31" spans="1:7" ht="13.5" customHeight="1">
      <c r="A31" s="99"/>
      <c r="B31" s="2"/>
      <c r="C31" s="2"/>
      <c r="D31" s="2"/>
      <c r="E31" s="2"/>
      <c r="F31" s="2"/>
      <c r="G31" s="2"/>
    </row>
    <row r="32" spans="1:7" ht="14.25" customHeight="1">
      <c r="A32" s="465" t="s">
        <v>72</v>
      </c>
      <c r="B32" s="453"/>
      <c r="C32" s="125"/>
      <c r="D32" s="2"/>
      <c r="E32" s="2"/>
      <c r="F32" s="2"/>
      <c r="G32" s="2"/>
    </row>
  </sheetData>
  <mergeCells count="5">
    <mergeCell ref="A3:B3"/>
    <mergeCell ref="A5:A6"/>
    <mergeCell ref="B5:D5"/>
    <mergeCell ref="E5:G5"/>
    <mergeCell ref="A32:B32"/>
  </mergeCells>
  <pageMargins left="0.25" right="0.25" top="0.75" bottom="0.75" header="0" footer="0"/>
  <pageSetup paperSize="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2"/>
  <sheetViews>
    <sheetView showGridLines="0" workbookViewId="0">
      <selection activeCell="E20" sqref="E20"/>
    </sheetView>
  </sheetViews>
  <sheetFormatPr baseColWidth="10" defaultColWidth="14.42578125" defaultRowHeight="15" customHeight="1"/>
  <cols>
    <col min="1" max="1" width="21.85546875" customWidth="1"/>
    <col min="2" max="2" width="31" customWidth="1"/>
    <col min="3" max="3" width="77.5703125" customWidth="1"/>
    <col min="4" max="4" width="38" customWidth="1"/>
    <col min="5" max="5" width="37.85546875" customWidth="1"/>
    <col min="6" max="6" width="34.42578125" customWidth="1"/>
    <col min="7" max="7" width="31" customWidth="1"/>
  </cols>
  <sheetData>
    <row r="1" spans="1:7" ht="13.5" customHeight="1">
      <c r="A1" s="450" t="s">
        <v>332</v>
      </c>
      <c r="B1" s="451"/>
      <c r="C1" s="2"/>
      <c r="D1" s="5"/>
      <c r="E1" s="5"/>
      <c r="F1" s="5"/>
      <c r="G1" s="5"/>
    </row>
    <row r="2" spans="1:7" ht="13.5" customHeight="1">
      <c r="A2" s="12"/>
      <c r="B2" s="12"/>
      <c r="C2" s="12"/>
      <c r="D2" s="12"/>
      <c r="E2" s="12"/>
      <c r="F2" s="12"/>
      <c r="G2" s="12"/>
    </row>
    <row r="3" spans="1:7" ht="13.5" customHeight="1">
      <c r="A3" s="5" t="s">
        <v>333</v>
      </c>
      <c r="B3" s="5"/>
      <c r="C3" s="5"/>
      <c r="D3" s="5"/>
      <c r="E3" s="5"/>
      <c r="F3" s="5"/>
      <c r="G3" s="2"/>
    </row>
    <row r="4" spans="1:7" ht="13.5" customHeight="1">
      <c r="A4" s="5"/>
      <c r="B4" s="5"/>
      <c r="C4" s="5"/>
      <c r="D4" s="5"/>
      <c r="E4" s="5"/>
      <c r="F4" s="5"/>
      <c r="G4" s="2"/>
    </row>
    <row r="5" spans="1:7" ht="13.5" customHeight="1">
      <c r="A5" s="11" t="s">
        <v>334</v>
      </c>
      <c r="B5" s="12"/>
      <c r="C5" s="12"/>
      <c r="D5" s="5"/>
      <c r="E5" s="5"/>
      <c r="F5" s="5"/>
      <c r="G5" s="5"/>
    </row>
    <row r="6" spans="1:7" ht="13.5" customHeight="1">
      <c r="A6" s="2"/>
      <c r="B6" s="2"/>
      <c r="C6" s="2"/>
      <c r="D6" s="2"/>
      <c r="E6" s="2"/>
      <c r="F6" s="2"/>
      <c r="G6" s="2"/>
    </row>
    <row r="7" spans="1:7" ht="13.5" customHeight="1">
      <c r="A7" s="2"/>
      <c r="B7" s="2"/>
      <c r="C7" s="2"/>
      <c r="D7" s="2"/>
      <c r="E7" s="2"/>
      <c r="F7" s="2"/>
      <c r="G7" s="2"/>
    </row>
    <row r="8" spans="1:7" ht="13.5" customHeight="1">
      <c r="A8" s="16" t="s">
        <v>335</v>
      </c>
      <c r="B8" s="126" t="s">
        <v>336</v>
      </c>
      <c r="C8" s="16" t="s">
        <v>90</v>
      </c>
      <c r="D8" s="16" t="s">
        <v>102</v>
      </c>
      <c r="E8" s="2"/>
      <c r="F8" s="2"/>
      <c r="G8" s="2"/>
    </row>
    <row r="9" spans="1:7" ht="13.5" customHeight="1">
      <c r="A9" s="127">
        <v>11408</v>
      </c>
      <c r="B9" s="128" t="s">
        <v>337</v>
      </c>
      <c r="C9" s="110"/>
      <c r="D9" s="111"/>
      <c r="E9" s="2"/>
      <c r="F9" s="2"/>
      <c r="G9" s="2"/>
    </row>
    <row r="10" spans="1:7" ht="13.5" customHeight="1">
      <c r="A10" s="127">
        <v>11498</v>
      </c>
      <c r="B10" s="128" t="s">
        <v>338</v>
      </c>
      <c r="C10" s="129">
        <v>531808</v>
      </c>
      <c r="D10" s="129">
        <v>413062</v>
      </c>
      <c r="E10" s="2"/>
      <c r="F10" s="2"/>
      <c r="G10" s="2"/>
    </row>
    <row r="11" spans="1:7" ht="13.5" customHeight="1">
      <c r="A11" s="127">
        <v>11601</v>
      </c>
      <c r="B11" s="128" t="s">
        <v>339</v>
      </c>
      <c r="C11" s="129">
        <v>99739367</v>
      </c>
      <c r="D11" s="129">
        <v>99739367</v>
      </c>
      <c r="E11" s="2"/>
      <c r="F11" s="2"/>
      <c r="G11" s="2"/>
    </row>
    <row r="12" spans="1:7" ht="13.5" customHeight="1">
      <c r="A12" s="127">
        <v>12101</v>
      </c>
      <c r="B12" s="128" t="s">
        <v>340</v>
      </c>
      <c r="C12" s="129">
        <v>2428773</v>
      </c>
      <c r="D12" s="129">
        <v>2300890</v>
      </c>
      <c r="E12" s="2"/>
      <c r="F12" s="2"/>
      <c r="G12" s="2"/>
    </row>
    <row r="13" spans="1:7" ht="13.5" customHeight="1">
      <c r="A13" s="127">
        <v>12102</v>
      </c>
      <c r="B13" s="128" t="s">
        <v>341</v>
      </c>
      <c r="C13" s="129"/>
      <c r="D13" s="129"/>
      <c r="E13" s="2"/>
      <c r="F13" s="2"/>
      <c r="G13" s="2"/>
    </row>
    <row r="14" spans="1:7" ht="13.5" customHeight="1">
      <c r="A14" s="127">
        <v>12103</v>
      </c>
      <c r="B14" s="128" t="s">
        <v>342</v>
      </c>
      <c r="C14" s="129"/>
      <c r="D14" s="129"/>
      <c r="E14" s="2"/>
      <c r="F14" s="2"/>
      <c r="G14" s="2"/>
    </row>
    <row r="15" spans="1:7" ht="13.5" customHeight="1">
      <c r="A15" s="127">
        <v>12105</v>
      </c>
      <c r="B15" s="128" t="s">
        <v>343</v>
      </c>
      <c r="C15" s="129"/>
      <c r="D15" s="129"/>
      <c r="E15" s="2"/>
      <c r="F15" s="2"/>
      <c r="G15" s="2"/>
    </row>
    <row r="16" spans="1:7" ht="32.25" customHeight="1">
      <c r="A16" s="130">
        <v>12106</v>
      </c>
      <c r="B16" s="131" t="s">
        <v>344</v>
      </c>
      <c r="C16" s="129">
        <v>13028082035</v>
      </c>
      <c r="D16" s="129">
        <v>11628126973</v>
      </c>
      <c r="E16" s="2"/>
      <c r="F16" s="2"/>
      <c r="G16" s="2"/>
    </row>
    <row r="17" spans="1:7" ht="13.5" customHeight="1">
      <c r="A17" s="487" t="s">
        <v>85</v>
      </c>
      <c r="B17" s="453"/>
      <c r="C17" s="132">
        <f t="shared" ref="C17:D17" si="0">SUM(C9:C16)</f>
        <v>13130781983</v>
      </c>
      <c r="D17" s="132">
        <f t="shared" si="0"/>
        <v>11730580292</v>
      </c>
      <c r="E17" s="2"/>
      <c r="F17" s="2"/>
      <c r="G17" s="2"/>
    </row>
    <row r="18" spans="1:7" ht="13.5" customHeight="1">
      <c r="A18" s="2"/>
      <c r="B18" s="2"/>
      <c r="C18" s="2"/>
      <c r="D18" s="2"/>
      <c r="E18" s="2"/>
      <c r="F18" s="2"/>
      <c r="G18" s="2"/>
    </row>
    <row r="19" spans="1:7" ht="13.5" customHeight="1">
      <c r="A19" s="5" t="s">
        <v>345</v>
      </c>
      <c r="B19" s="2"/>
      <c r="C19" s="2"/>
      <c r="D19" s="2"/>
      <c r="E19" s="2"/>
      <c r="F19" s="2"/>
      <c r="G19" s="2"/>
    </row>
    <row r="20" spans="1:7" ht="13.5" customHeight="1">
      <c r="A20" s="2"/>
      <c r="B20" s="2"/>
      <c r="C20" s="2"/>
      <c r="D20" s="2"/>
      <c r="E20" s="2"/>
      <c r="F20" s="2"/>
      <c r="G20" s="2"/>
    </row>
    <row r="21" spans="1:7" ht="13.5" customHeight="1">
      <c r="A21" s="474" t="s">
        <v>335</v>
      </c>
      <c r="B21" s="452" t="s">
        <v>90</v>
      </c>
      <c r="C21" s="456"/>
      <c r="D21" s="453"/>
      <c r="E21" s="488" t="s">
        <v>102</v>
      </c>
      <c r="F21" s="456"/>
      <c r="G21" s="453"/>
    </row>
    <row r="22" spans="1:7" ht="13.5" customHeight="1">
      <c r="A22" s="475"/>
      <c r="B22" s="16" t="s">
        <v>346</v>
      </c>
      <c r="C22" s="16" t="s">
        <v>347</v>
      </c>
      <c r="D22" s="16" t="s">
        <v>108</v>
      </c>
      <c r="E22" s="116" t="s">
        <v>348</v>
      </c>
      <c r="F22" s="116" t="s">
        <v>347</v>
      </c>
      <c r="G22" s="116" t="s">
        <v>108</v>
      </c>
    </row>
    <row r="23" spans="1:7" ht="13.5" customHeight="1">
      <c r="A23" s="133">
        <v>1210601</v>
      </c>
      <c r="B23" s="108"/>
      <c r="C23" s="129">
        <v>2021891090</v>
      </c>
      <c r="D23" s="129">
        <f t="shared" ref="D23:D29" si="1">B23+C23</f>
        <v>2021891090</v>
      </c>
      <c r="E23" s="118"/>
      <c r="F23" s="118"/>
      <c r="G23" s="118"/>
    </row>
    <row r="24" spans="1:7" ht="13.5" customHeight="1">
      <c r="A24" s="133">
        <v>1210602</v>
      </c>
      <c r="B24" s="108"/>
      <c r="C24" s="108"/>
      <c r="D24" s="129">
        <f t="shared" si="1"/>
        <v>0</v>
      </c>
      <c r="E24" s="118"/>
      <c r="F24" s="118"/>
      <c r="G24" s="118"/>
    </row>
    <row r="25" spans="1:7" ht="13.5" customHeight="1">
      <c r="A25" s="133">
        <v>1210603</v>
      </c>
      <c r="B25" s="129">
        <v>3743759647</v>
      </c>
      <c r="C25" s="129">
        <v>7183637502</v>
      </c>
      <c r="D25" s="129">
        <f t="shared" si="1"/>
        <v>10927397149</v>
      </c>
      <c r="E25" s="129">
        <v>2189566640</v>
      </c>
      <c r="F25" s="129">
        <v>9438560333</v>
      </c>
      <c r="G25" s="129">
        <f>E25+F25</f>
        <v>11628126973</v>
      </c>
    </row>
    <row r="26" spans="1:7" ht="13.5" customHeight="1">
      <c r="A26" s="133">
        <v>1210604</v>
      </c>
      <c r="B26" s="108"/>
      <c r="C26" s="108"/>
      <c r="D26" s="129">
        <f t="shared" si="1"/>
        <v>0</v>
      </c>
      <c r="E26" s="118"/>
      <c r="F26" s="118"/>
      <c r="G26" s="118"/>
    </row>
    <row r="27" spans="1:7" ht="13.5" customHeight="1">
      <c r="A27" s="133">
        <v>1210605</v>
      </c>
      <c r="B27" s="108"/>
      <c r="C27" s="129">
        <v>78793796</v>
      </c>
      <c r="D27" s="129">
        <f t="shared" si="1"/>
        <v>78793796</v>
      </c>
      <c r="E27" s="118"/>
      <c r="F27" s="118"/>
      <c r="G27" s="118"/>
    </row>
    <row r="28" spans="1:7" ht="13.5" customHeight="1">
      <c r="A28" s="133">
        <v>1210606</v>
      </c>
      <c r="B28" s="108"/>
      <c r="C28" s="108"/>
      <c r="D28" s="129">
        <f t="shared" si="1"/>
        <v>0</v>
      </c>
      <c r="E28" s="118"/>
      <c r="F28" s="118"/>
      <c r="G28" s="118"/>
    </row>
    <row r="29" spans="1:7" ht="13.5" customHeight="1">
      <c r="A29" s="133">
        <v>1210699</v>
      </c>
      <c r="B29" s="108"/>
      <c r="C29" s="108"/>
      <c r="D29" s="129">
        <f t="shared" si="1"/>
        <v>0</v>
      </c>
      <c r="E29" s="118"/>
      <c r="F29" s="118"/>
      <c r="G29" s="118"/>
    </row>
    <row r="30" spans="1:7" ht="13.5" customHeight="1">
      <c r="A30" s="134" t="s">
        <v>349</v>
      </c>
      <c r="B30" s="132">
        <f t="shared" ref="B30:G30" si="2">SUM(B23:B29)</f>
        <v>3743759647</v>
      </c>
      <c r="C30" s="132">
        <f t="shared" si="2"/>
        <v>9284322388</v>
      </c>
      <c r="D30" s="132">
        <f t="shared" si="2"/>
        <v>13028082035</v>
      </c>
      <c r="E30" s="132">
        <f t="shared" si="2"/>
        <v>2189566640</v>
      </c>
      <c r="F30" s="132">
        <f t="shared" si="2"/>
        <v>9438560333</v>
      </c>
      <c r="G30" s="132">
        <f t="shared" si="2"/>
        <v>11628126973</v>
      </c>
    </row>
    <row r="31" spans="1:7" ht="13.5" customHeight="1">
      <c r="A31" s="2"/>
      <c r="B31" s="2"/>
      <c r="C31" s="2"/>
      <c r="D31" s="2"/>
      <c r="E31" s="2"/>
      <c r="F31" s="2"/>
      <c r="G31" s="2"/>
    </row>
    <row r="32" spans="1:7" ht="13.5" customHeight="1">
      <c r="A32" s="491" t="s">
        <v>350</v>
      </c>
      <c r="B32" s="456"/>
      <c r="C32" s="453"/>
      <c r="D32" s="5"/>
      <c r="E32" s="5"/>
      <c r="F32" s="5"/>
      <c r="G32" s="2"/>
    </row>
    <row r="33" spans="1:7" ht="13.5" customHeight="1">
      <c r="A33" s="2"/>
      <c r="B33" s="2"/>
      <c r="C33" s="2"/>
      <c r="D33" s="5"/>
      <c r="E33" s="5"/>
      <c r="F33" s="5"/>
      <c r="G33" s="2"/>
    </row>
    <row r="34" spans="1:7" ht="15" customHeight="1">
      <c r="A34" s="452" t="s">
        <v>90</v>
      </c>
      <c r="B34" s="456"/>
      <c r="C34" s="456"/>
      <c r="D34" s="456"/>
      <c r="E34" s="456"/>
      <c r="F34" s="453"/>
      <c r="G34" s="2"/>
    </row>
    <row r="35" spans="1:7" ht="14.25" customHeight="1">
      <c r="A35" s="474" t="s">
        <v>106</v>
      </c>
      <c r="B35" s="474" t="s">
        <v>107</v>
      </c>
      <c r="C35" s="474" t="s">
        <v>351</v>
      </c>
      <c r="D35" s="485" t="s">
        <v>352</v>
      </c>
      <c r="E35" s="485" t="s">
        <v>353</v>
      </c>
      <c r="F35" s="485" t="s">
        <v>108</v>
      </c>
      <c r="G35" s="2"/>
    </row>
    <row r="36" spans="1:7" ht="13.5" customHeight="1">
      <c r="A36" s="475"/>
      <c r="B36" s="475"/>
      <c r="C36" s="475"/>
      <c r="D36" s="475"/>
      <c r="E36" s="475"/>
      <c r="F36" s="475"/>
      <c r="G36" s="2"/>
    </row>
    <row r="37" spans="1:7" ht="14.25" customHeight="1">
      <c r="A37" s="18">
        <v>1</v>
      </c>
      <c r="B37" s="135" t="s">
        <v>354</v>
      </c>
      <c r="C37" s="135" t="s">
        <v>355</v>
      </c>
      <c r="D37" s="118"/>
      <c r="E37" s="129">
        <v>269806260</v>
      </c>
      <c r="F37" s="129">
        <f t="shared" ref="F37:F46" si="3">D37+E37</f>
        <v>269806260</v>
      </c>
      <c r="G37" s="2"/>
    </row>
    <row r="38" spans="1:7" ht="13.5" customHeight="1">
      <c r="A38" s="48">
        <v>2</v>
      </c>
      <c r="B38" s="135" t="s">
        <v>356</v>
      </c>
      <c r="C38" s="135" t="s">
        <v>357</v>
      </c>
      <c r="D38" s="118"/>
      <c r="E38" s="129">
        <v>191839200</v>
      </c>
      <c r="F38" s="129">
        <f t="shared" si="3"/>
        <v>191839200</v>
      </c>
      <c r="G38" s="2"/>
    </row>
    <row r="39" spans="1:7" ht="13.5" customHeight="1">
      <c r="A39" s="48">
        <v>3</v>
      </c>
      <c r="B39" s="135" t="s">
        <v>358</v>
      </c>
      <c r="C39" s="135" t="s">
        <v>359</v>
      </c>
      <c r="D39" s="118"/>
      <c r="E39" s="129">
        <v>188316800</v>
      </c>
      <c r="F39" s="129">
        <f t="shared" si="3"/>
        <v>188316800</v>
      </c>
      <c r="G39" s="2"/>
    </row>
    <row r="40" spans="1:7" ht="13.5" customHeight="1">
      <c r="A40" s="18">
        <v>4</v>
      </c>
      <c r="B40" s="135" t="s">
        <v>360</v>
      </c>
      <c r="C40" s="135" t="s">
        <v>361</v>
      </c>
      <c r="D40" s="118"/>
      <c r="E40" s="129">
        <v>147947572</v>
      </c>
      <c r="F40" s="129">
        <f t="shared" si="3"/>
        <v>147947572</v>
      </c>
      <c r="G40" s="2"/>
    </row>
    <row r="41" spans="1:7" ht="13.5" customHeight="1">
      <c r="A41" s="48">
        <v>5</v>
      </c>
      <c r="B41" s="135" t="s">
        <v>362</v>
      </c>
      <c r="C41" s="135" t="s">
        <v>363</v>
      </c>
      <c r="D41" s="118"/>
      <c r="E41" s="129">
        <v>145000000</v>
      </c>
      <c r="F41" s="129">
        <f t="shared" si="3"/>
        <v>145000000</v>
      </c>
      <c r="G41" s="2"/>
    </row>
    <row r="42" spans="1:7" ht="13.5" customHeight="1">
      <c r="A42" s="48">
        <v>6</v>
      </c>
      <c r="B42" s="135" t="s">
        <v>358</v>
      </c>
      <c r="C42" s="135" t="s">
        <v>359</v>
      </c>
      <c r="D42" s="118"/>
      <c r="E42" s="129">
        <v>144922506</v>
      </c>
      <c r="F42" s="129">
        <f t="shared" si="3"/>
        <v>144922506</v>
      </c>
      <c r="G42" s="2"/>
    </row>
    <row r="43" spans="1:7" ht="13.5" customHeight="1">
      <c r="A43" s="18">
        <v>7</v>
      </c>
      <c r="B43" s="135" t="s">
        <v>364</v>
      </c>
      <c r="C43" s="135" t="s">
        <v>365</v>
      </c>
      <c r="D43" s="118"/>
      <c r="E43" s="129">
        <v>78525347</v>
      </c>
      <c r="F43" s="129">
        <f t="shared" si="3"/>
        <v>78525347</v>
      </c>
      <c r="G43" s="2"/>
    </row>
    <row r="44" spans="1:7" ht="13.5" customHeight="1">
      <c r="A44" s="48">
        <v>8</v>
      </c>
      <c r="B44" s="135" t="s">
        <v>366</v>
      </c>
      <c r="C44" s="135" t="s">
        <v>367</v>
      </c>
      <c r="D44" s="118"/>
      <c r="E44" s="129">
        <v>77552822</v>
      </c>
      <c r="F44" s="129">
        <f t="shared" si="3"/>
        <v>77552822</v>
      </c>
      <c r="G44" s="2"/>
    </row>
    <row r="45" spans="1:7" ht="13.5" customHeight="1">
      <c r="A45" s="48">
        <v>9</v>
      </c>
      <c r="B45" s="135" t="s">
        <v>354</v>
      </c>
      <c r="C45" s="135" t="s">
        <v>355</v>
      </c>
      <c r="D45" s="118"/>
      <c r="E45" s="129">
        <v>74840000</v>
      </c>
      <c r="F45" s="129">
        <f t="shared" si="3"/>
        <v>74840000</v>
      </c>
      <c r="G45" s="2"/>
    </row>
    <row r="46" spans="1:7" ht="13.5" customHeight="1">
      <c r="A46" s="18">
        <v>10</v>
      </c>
      <c r="B46" s="135" t="s">
        <v>368</v>
      </c>
      <c r="C46" s="135" t="s">
        <v>369</v>
      </c>
      <c r="D46" s="118"/>
      <c r="E46" s="129">
        <v>67590991</v>
      </c>
      <c r="F46" s="129">
        <f t="shared" si="3"/>
        <v>67590991</v>
      </c>
      <c r="G46" s="2"/>
    </row>
    <row r="47" spans="1:7" ht="14.25" customHeight="1">
      <c r="A47" s="486" t="s">
        <v>370</v>
      </c>
      <c r="B47" s="456"/>
      <c r="C47" s="453"/>
      <c r="D47" s="137"/>
      <c r="E47" s="129"/>
      <c r="F47" s="129">
        <v>635549592</v>
      </c>
      <c r="G47" s="2"/>
    </row>
    <row r="48" spans="1:7" ht="13.5" customHeight="1">
      <c r="A48" s="487" t="s">
        <v>371</v>
      </c>
      <c r="B48" s="456"/>
      <c r="C48" s="453"/>
      <c r="D48" s="138"/>
      <c r="E48" s="132">
        <f t="shared" ref="E48:F48" si="4">SUM(E37:E47)</f>
        <v>1386341498</v>
      </c>
      <c r="F48" s="132">
        <f t="shared" si="4"/>
        <v>2021891090</v>
      </c>
      <c r="G48" s="2"/>
    </row>
    <row r="49" spans="1:7" ht="13.5" customHeight="1">
      <c r="A49" s="136"/>
      <c r="B49" s="139"/>
      <c r="C49" s="139"/>
      <c r="D49" s="140"/>
      <c r="E49" s="141"/>
      <c r="F49" s="5"/>
      <c r="G49" s="2"/>
    </row>
    <row r="50" spans="1:7" ht="14.25" customHeight="1">
      <c r="A50" s="488" t="s">
        <v>372</v>
      </c>
      <c r="B50" s="456"/>
      <c r="C50" s="456"/>
      <c r="D50" s="456"/>
      <c r="E50" s="453"/>
      <c r="F50" s="5"/>
      <c r="G50" s="2"/>
    </row>
    <row r="51" spans="1:7" ht="13.5" customHeight="1">
      <c r="A51" s="470" t="s">
        <v>373</v>
      </c>
      <c r="B51" s="456"/>
      <c r="C51" s="456"/>
      <c r="D51" s="456"/>
      <c r="E51" s="453"/>
      <c r="F51" s="5"/>
      <c r="G51" s="2"/>
    </row>
    <row r="52" spans="1:7" ht="13.5" customHeight="1">
      <c r="A52" s="31"/>
      <c r="B52" s="31"/>
      <c r="C52" s="30"/>
      <c r="D52" s="2"/>
      <c r="E52" s="5"/>
      <c r="F52" s="5"/>
      <c r="G52" s="2"/>
    </row>
    <row r="53" spans="1:7" ht="13.5" customHeight="1">
      <c r="A53" s="31"/>
      <c r="B53" s="31"/>
      <c r="C53" s="30"/>
      <c r="D53" s="2"/>
      <c r="E53" s="5"/>
      <c r="F53" s="5"/>
      <c r="G53" s="2"/>
    </row>
    <row r="54" spans="1:7" ht="13.5" customHeight="1">
      <c r="A54" s="488" t="s">
        <v>374</v>
      </c>
      <c r="B54" s="453"/>
      <c r="C54" s="30"/>
      <c r="D54" s="2"/>
      <c r="E54" s="5"/>
      <c r="F54" s="5"/>
      <c r="G54" s="2"/>
    </row>
    <row r="55" spans="1:7" ht="13.5" customHeight="1">
      <c r="A55" s="494">
        <v>39</v>
      </c>
      <c r="B55" s="453"/>
      <c r="C55" s="30"/>
      <c r="D55" s="2"/>
      <c r="E55" s="5"/>
      <c r="F55" s="5"/>
      <c r="G55" s="2"/>
    </row>
    <row r="56" spans="1:7" ht="13.5" customHeight="1">
      <c r="A56" s="31"/>
      <c r="B56" s="31"/>
      <c r="C56" s="30"/>
      <c r="D56" s="2"/>
      <c r="E56" s="5"/>
      <c r="F56" s="5"/>
      <c r="G56" s="2"/>
    </row>
    <row r="57" spans="1:7" ht="13.5" customHeight="1">
      <c r="A57" s="491" t="s">
        <v>375</v>
      </c>
      <c r="B57" s="456"/>
      <c r="C57" s="453"/>
      <c r="D57" s="5"/>
      <c r="E57" s="5"/>
      <c r="F57" s="5"/>
      <c r="G57" s="2"/>
    </row>
    <row r="58" spans="1:7" ht="13.5" customHeight="1">
      <c r="A58" s="2"/>
      <c r="B58" s="2"/>
      <c r="C58" s="2"/>
      <c r="D58" s="5"/>
      <c r="E58" s="5"/>
      <c r="F58" s="5"/>
      <c r="G58" s="142"/>
    </row>
    <row r="59" spans="1:7" ht="15" customHeight="1">
      <c r="A59" s="452" t="s">
        <v>90</v>
      </c>
      <c r="B59" s="456"/>
      <c r="C59" s="456"/>
      <c r="D59" s="456"/>
      <c r="E59" s="456"/>
      <c r="F59" s="453"/>
      <c r="G59" s="142"/>
    </row>
    <row r="60" spans="1:7" ht="14.25" customHeight="1">
      <c r="A60" s="474" t="s">
        <v>106</v>
      </c>
      <c r="B60" s="474" t="s">
        <v>107</v>
      </c>
      <c r="C60" s="474" t="s">
        <v>351</v>
      </c>
      <c r="D60" s="485" t="s">
        <v>352</v>
      </c>
      <c r="E60" s="485" t="s">
        <v>353</v>
      </c>
      <c r="F60" s="485" t="s">
        <v>108</v>
      </c>
      <c r="G60" s="142"/>
    </row>
    <row r="61" spans="1:7" ht="13.5" customHeight="1">
      <c r="A61" s="475"/>
      <c r="B61" s="475"/>
      <c r="C61" s="475"/>
      <c r="D61" s="475"/>
      <c r="E61" s="475"/>
      <c r="F61" s="475"/>
      <c r="G61" s="143"/>
    </row>
    <row r="62" spans="1:7" ht="14.25" customHeight="1">
      <c r="A62" s="48">
        <v>1</v>
      </c>
      <c r="B62" s="144" t="s">
        <v>376</v>
      </c>
      <c r="C62" s="135" t="s">
        <v>377</v>
      </c>
      <c r="D62" s="145">
        <v>322227554</v>
      </c>
      <c r="E62" s="145">
        <v>112504147</v>
      </c>
      <c r="F62" s="145">
        <f t="shared" ref="F62:F72" si="5">D62+E62</f>
        <v>434731701</v>
      </c>
      <c r="G62" s="142"/>
    </row>
    <row r="63" spans="1:7" ht="13.5" customHeight="1">
      <c r="A63" s="48">
        <v>2</v>
      </c>
      <c r="B63" s="144" t="s">
        <v>378</v>
      </c>
      <c r="C63" s="135" t="s">
        <v>355</v>
      </c>
      <c r="D63" s="145">
        <v>244061300</v>
      </c>
      <c r="E63" s="145"/>
      <c r="F63" s="145">
        <f t="shared" si="5"/>
        <v>244061300</v>
      </c>
      <c r="G63" s="142"/>
    </row>
    <row r="64" spans="1:7" ht="13.5" customHeight="1">
      <c r="A64" s="48">
        <v>3</v>
      </c>
      <c r="B64" s="144" t="s">
        <v>379</v>
      </c>
      <c r="C64" s="135" t="s">
        <v>380</v>
      </c>
      <c r="D64" s="145">
        <v>153737298</v>
      </c>
      <c r="E64" s="145">
        <v>69360456</v>
      </c>
      <c r="F64" s="145">
        <f t="shared" si="5"/>
        <v>223097754</v>
      </c>
      <c r="G64" s="142"/>
    </row>
    <row r="65" spans="1:7" ht="13.5" customHeight="1">
      <c r="A65" s="48">
        <v>4</v>
      </c>
      <c r="B65" s="144" t="s">
        <v>381</v>
      </c>
      <c r="C65" s="135" t="s">
        <v>382</v>
      </c>
      <c r="D65" s="145">
        <v>106049887</v>
      </c>
      <c r="E65" s="145">
        <v>107506392</v>
      </c>
      <c r="F65" s="145">
        <f t="shared" si="5"/>
        <v>213556279</v>
      </c>
      <c r="G65" s="142"/>
    </row>
    <row r="66" spans="1:7" ht="13.5" customHeight="1">
      <c r="A66" s="48">
        <v>5</v>
      </c>
      <c r="B66" s="144" t="s">
        <v>383</v>
      </c>
      <c r="C66" s="135" t="s">
        <v>384</v>
      </c>
      <c r="D66" s="145">
        <v>114341893</v>
      </c>
      <c r="E66" s="145">
        <v>94391080</v>
      </c>
      <c r="F66" s="145">
        <f t="shared" si="5"/>
        <v>208732973</v>
      </c>
      <c r="G66" s="146"/>
    </row>
    <row r="67" spans="1:7" ht="13.5" customHeight="1">
      <c r="A67" s="48">
        <v>6</v>
      </c>
      <c r="B67" s="144" t="s">
        <v>385</v>
      </c>
      <c r="C67" s="135" t="s">
        <v>386</v>
      </c>
      <c r="D67" s="145">
        <v>52035200</v>
      </c>
      <c r="E67" s="145">
        <v>152436919</v>
      </c>
      <c r="F67" s="145">
        <f t="shared" si="5"/>
        <v>204472119</v>
      </c>
      <c r="G67" s="142"/>
    </row>
    <row r="68" spans="1:7" ht="13.5" customHeight="1">
      <c r="A68" s="48">
        <v>7</v>
      </c>
      <c r="B68" s="144" t="s">
        <v>387</v>
      </c>
      <c r="C68" s="135" t="s">
        <v>388</v>
      </c>
      <c r="D68" s="145">
        <v>82670625</v>
      </c>
      <c r="E68" s="145">
        <v>108426547</v>
      </c>
      <c r="F68" s="145">
        <f t="shared" si="5"/>
        <v>191097172</v>
      </c>
      <c r="G68" s="142"/>
    </row>
    <row r="69" spans="1:7" ht="13.5" customHeight="1">
      <c r="A69" s="48">
        <v>8</v>
      </c>
      <c r="B69" s="144" t="s">
        <v>389</v>
      </c>
      <c r="C69" s="135" t="s">
        <v>390</v>
      </c>
      <c r="D69" s="145">
        <v>95586162</v>
      </c>
      <c r="E69" s="145">
        <v>94391080</v>
      </c>
      <c r="F69" s="145">
        <f t="shared" si="5"/>
        <v>189977242</v>
      </c>
      <c r="G69" s="147"/>
    </row>
    <row r="70" spans="1:7" ht="13.5" customHeight="1">
      <c r="A70" s="48">
        <v>9</v>
      </c>
      <c r="B70" s="144" t="s">
        <v>391</v>
      </c>
      <c r="C70" s="135" t="s">
        <v>392</v>
      </c>
      <c r="D70" s="145">
        <v>92596116</v>
      </c>
      <c r="E70" s="145">
        <v>94391080</v>
      </c>
      <c r="F70" s="145">
        <f t="shared" si="5"/>
        <v>186987196</v>
      </c>
      <c r="G70" s="2"/>
    </row>
    <row r="71" spans="1:7" ht="13.5" customHeight="1">
      <c r="A71" s="48">
        <v>10</v>
      </c>
      <c r="B71" s="135" t="s">
        <v>393</v>
      </c>
      <c r="C71" s="135" t="s">
        <v>394</v>
      </c>
      <c r="D71" s="145">
        <v>113604401</v>
      </c>
      <c r="E71" s="145">
        <v>63127800</v>
      </c>
      <c r="F71" s="145">
        <f t="shared" si="5"/>
        <v>176732201</v>
      </c>
      <c r="G71" s="2"/>
    </row>
    <row r="72" spans="1:7" ht="14.25" customHeight="1">
      <c r="A72" s="486" t="s">
        <v>370</v>
      </c>
      <c r="B72" s="456"/>
      <c r="C72" s="453"/>
      <c r="D72" s="129">
        <v>2366849211</v>
      </c>
      <c r="E72" s="129">
        <f>8653951212-2366849211</f>
        <v>6287102001</v>
      </c>
      <c r="F72" s="129">
        <f t="shared" si="5"/>
        <v>8653951212</v>
      </c>
      <c r="G72" s="2"/>
    </row>
    <row r="73" spans="1:7" ht="13.5" customHeight="1">
      <c r="A73" s="487" t="s">
        <v>371</v>
      </c>
      <c r="B73" s="456"/>
      <c r="C73" s="453"/>
      <c r="D73" s="132">
        <f t="shared" ref="D73:F73" si="6">SUM(D62:D72)</f>
        <v>3743759647</v>
      </c>
      <c r="E73" s="132">
        <f t="shared" si="6"/>
        <v>7183637502</v>
      </c>
      <c r="F73" s="132">
        <f t="shared" si="6"/>
        <v>10927397149</v>
      </c>
      <c r="G73" s="2"/>
    </row>
    <row r="74" spans="1:7" ht="13.5" customHeight="1">
      <c r="A74" s="136"/>
      <c r="B74" s="139"/>
      <c r="C74" s="139"/>
      <c r="D74" s="140"/>
      <c r="E74" s="141"/>
      <c r="F74" s="5"/>
      <c r="G74" s="2"/>
    </row>
    <row r="75" spans="1:7" ht="14.25" customHeight="1">
      <c r="A75" s="488" t="s">
        <v>372</v>
      </c>
      <c r="B75" s="456"/>
      <c r="C75" s="456"/>
      <c r="D75" s="456"/>
      <c r="E75" s="453"/>
      <c r="F75" s="5"/>
      <c r="G75" s="2"/>
    </row>
    <row r="76" spans="1:7" ht="13.5" customHeight="1">
      <c r="A76" s="493" t="s">
        <v>395</v>
      </c>
      <c r="B76" s="456"/>
      <c r="C76" s="456"/>
      <c r="D76" s="456"/>
      <c r="E76" s="453"/>
      <c r="F76" s="5"/>
      <c r="G76" s="2"/>
    </row>
    <row r="77" spans="1:7" ht="13.5" customHeight="1">
      <c r="A77" s="488" t="s">
        <v>374</v>
      </c>
      <c r="B77" s="453"/>
      <c r="C77" s="32"/>
      <c r="D77" s="32"/>
      <c r="E77" s="32"/>
      <c r="F77" s="142"/>
      <c r="G77" s="30"/>
    </row>
    <row r="78" spans="1:7" ht="13.5" customHeight="1">
      <c r="A78" s="490">
        <v>550</v>
      </c>
      <c r="B78" s="453"/>
      <c r="C78" s="32"/>
      <c r="D78" s="32"/>
      <c r="E78" s="32"/>
      <c r="F78" s="142"/>
      <c r="G78" s="30"/>
    </row>
    <row r="79" spans="1:7" ht="13.5" customHeight="1">
      <c r="A79" s="31"/>
      <c r="B79" s="31"/>
      <c r="C79" s="31"/>
      <c r="D79" s="32"/>
      <c r="E79" s="32"/>
      <c r="F79" s="32"/>
      <c r="G79" s="30"/>
    </row>
    <row r="80" spans="1:7" ht="13.5" customHeight="1">
      <c r="A80" s="491" t="s">
        <v>375</v>
      </c>
      <c r="B80" s="456"/>
      <c r="C80" s="453"/>
      <c r="D80" s="32"/>
      <c r="E80" s="32"/>
      <c r="F80" s="32"/>
      <c r="G80" s="30"/>
    </row>
    <row r="81" spans="1:7" ht="13.5" customHeight="1">
      <c r="A81" s="30"/>
      <c r="B81" s="30"/>
      <c r="C81" s="32"/>
      <c r="D81" s="32"/>
      <c r="E81" s="32"/>
      <c r="F81" s="32"/>
      <c r="G81" s="30"/>
    </row>
    <row r="82" spans="1:7" ht="13.5" customHeight="1">
      <c r="A82" s="452" t="s">
        <v>102</v>
      </c>
      <c r="B82" s="456"/>
      <c r="C82" s="456"/>
      <c r="D82" s="456"/>
      <c r="E82" s="456"/>
      <c r="F82" s="453"/>
      <c r="G82" s="2"/>
    </row>
    <row r="83" spans="1:7" ht="13.5" customHeight="1">
      <c r="A83" s="474" t="s">
        <v>106</v>
      </c>
      <c r="B83" s="474" t="s">
        <v>107</v>
      </c>
      <c r="C83" s="474" t="s">
        <v>351</v>
      </c>
      <c r="D83" s="485" t="s">
        <v>352</v>
      </c>
      <c r="E83" s="485" t="s">
        <v>353</v>
      </c>
      <c r="F83" s="485" t="s">
        <v>108</v>
      </c>
      <c r="G83" s="2"/>
    </row>
    <row r="84" spans="1:7" ht="13.5" customHeight="1">
      <c r="A84" s="475"/>
      <c r="B84" s="475"/>
      <c r="C84" s="475"/>
      <c r="D84" s="475"/>
      <c r="E84" s="475"/>
      <c r="F84" s="475"/>
      <c r="G84" s="2"/>
    </row>
    <row r="85" spans="1:7" ht="13.5" customHeight="1">
      <c r="A85" s="18">
        <v>1</v>
      </c>
      <c r="B85" s="135" t="s">
        <v>376</v>
      </c>
      <c r="C85" s="135" t="s">
        <v>377</v>
      </c>
      <c r="D85" s="118"/>
      <c r="E85" s="129">
        <v>181253100</v>
      </c>
      <c r="F85" s="129">
        <f t="shared" ref="F85:F94" si="7">SUM(D85:E85)</f>
        <v>181253100</v>
      </c>
      <c r="G85" s="2"/>
    </row>
    <row r="86" spans="1:7" ht="13.5" customHeight="1">
      <c r="A86" s="48">
        <v>2</v>
      </c>
      <c r="B86" s="135" t="s">
        <v>396</v>
      </c>
      <c r="C86" s="135" t="s">
        <v>397</v>
      </c>
      <c r="D86" s="118"/>
      <c r="E86" s="129">
        <v>245790500</v>
      </c>
      <c r="F86" s="129">
        <f t="shared" si="7"/>
        <v>245790500</v>
      </c>
      <c r="G86" s="2"/>
    </row>
    <row r="87" spans="1:7" ht="13.5" customHeight="1">
      <c r="A87" s="48">
        <v>3</v>
      </c>
      <c r="B87" s="135" t="s">
        <v>378</v>
      </c>
      <c r="C87" s="135" t="s">
        <v>355</v>
      </c>
      <c r="D87" s="118"/>
      <c r="E87" s="129">
        <v>244061300</v>
      </c>
      <c r="F87" s="129">
        <f t="shared" si="7"/>
        <v>244061300</v>
      </c>
      <c r="G87" s="2"/>
    </row>
    <row r="88" spans="1:7" ht="13.5" customHeight="1">
      <c r="A88" s="18">
        <v>4</v>
      </c>
      <c r="B88" s="135" t="s">
        <v>398</v>
      </c>
      <c r="C88" s="135" t="s">
        <v>399</v>
      </c>
      <c r="D88" s="118"/>
      <c r="E88" s="129">
        <v>117085752</v>
      </c>
      <c r="F88" s="129">
        <f t="shared" si="7"/>
        <v>117085752</v>
      </c>
      <c r="G88" s="2"/>
    </row>
    <row r="89" spans="1:7" ht="13.5" customHeight="1">
      <c r="A89" s="48">
        <v>5</v>
      </c>
      <c r="B89" s="135" t="s">
        <v>400</v>
      </c>
      <c r="C89" s="135" t="s">
        <v>401</v>
      </c>
      <c r="D89" s="118"/>
      <c r="E89" s="129">
        <v>153200700</v>
      </c>
      <c r="F89" s="129">
        <f t="shared" si="7"/>
        <v>153200700</v>
      </c>
      <c r="G89" s="2"/>
    </row>
    <row r="90" spans="1:7" ht="13.5" customHeight="1">
      <c r="A90" s="48">
        <v>6</v>
      </c>
      <c r="B90" s="135" t="s">
        <v>402</v>
      </c>
      <c r="C90" s="135" t="s">
        <v>403</v>
      </c>
      <c r="D90" s="118"/>
      <c r="E90" s="129">
        <v>143367600</v>
      </c>
      <c r="F90" s="129">
        <f t="shared" si="7"/>
        <v>143367600</v>
      </c>
      <c r="G90" s="2"/>
    </row>
    <row r="91" spans="1:7" ht="13.5" customHeight="1">
      <c r="A91" s="18">
        <v>7</v>
      </c>
      <c r="B91" s="135" t="s">
        <v>404</v>
      </c>
      <c r="C91" s="135" t="s">
        <v>405</v>
      </c>
      <c r="D91" s="118"/>
      <c r="E91" s="129">
        <v>137415865</v>
      </c>
      <c r="F91" s="129">
        <f t="shared" si="7"/>
        <v>137415865</v>
      </c>
      <c r="G91" s="2"/>
    </row>
    <row r="92" spans="1:7" ht="13.5" customHeight="1">
      <c r="A92" s="48">
        <v>8</v>
      </c>
      <c r="B92" s="135" t="s">
        <v>404</v>
      </c>
      <c r="C92" s="135" t="s">
        <v>405</v>
      </c>
      <c r="D92" s="118"/>
      <c r="E92" s="129">
        <v>131115922</v>
      </c>
      <c r="F92" s="129">
        <f t="shared" si="7"/>
        <v>131115922</v>
      </c>
      <c r="G92" s="2"/>
    </row>
    <row r="93" spans="1:7" ht="13.5" customHeight="1">
      <c r="A93" s="48">
        <v>9</v>
      </c>
      <c r="B93" s="135" t="s">
        <v>406</v>
      </c>
      <c r="C93" s="135" t="s">
        <v>407</v>
      </c>
      <c r="D93" s="118"/>
      <c r="E93" s="129">
        <v>123477853</v>
      </c>
      <c r="F93" s="129">
        <f t="shared" si="7"/>
        <v>123477853</v>
      </c>
      <c r="G93" s="2"/>
    </row>
    <row r="94" spans="1:7" ht="13.5" customHeight="1">
      <c r="A94" s="18">
        <v>10</v>
      </c>
      <c r="B94" s="135" t="s">
        <v>408</v>
      </c>
      <c r="C94" s="135" t="s">
        <v>409</v>
      </c>
      <c r="D94" s="118"/>
      <c r="E94" s="129">
        <v>119286000</v>
      </c>
      <c r="F94" s="129">
        <f t="shared" si="7"/>
        <v>119286000</v>
      </c>
      <c r="G94" s="2"/>
    </row>
    <row r="95" spans="1:7" ht="13.5" customHeight="1">
      <c r="A95" s="486" t="s">
        <v>410</v>
      </c>
      <c r="B95" s="456"/>
      <c r="C95" s="453"/>
      <c r="D95" s="129">
        <v>2189566640</v>
      </c>
      <c r="E95" s="137"/>
      <c r="F95" s="129">
        <v>7842505741</v>
      </c>
      <c r="G95" s="2"/>
    </row>
    <row r="96" spans="1:7" ht="13.5" customHeight="1">
      <c r="A96" s="487" t="s">
        <v>371</v>
      </c>
      <c r="B96" s="456"/>
      <c r="C96" s="453"/>
      <c r="D96" s="132">
        <f t="shared" ref="D96:F96" si="8">SUM(D85:D95)</f>
        <v>2189566640</v>
      </c>
      <c r="E96" s="132">
        <f t="shared" si="8"/>
        <v>1596054592</v>
      </c>
      <c r="F96" s="132">
        <f t="shared" si="8"/>
        <v>9438560333</v>
      </c>
      <c r="G96" s="2"/>
    </row>
    <row r="97" spans="1:7" ht="13.5" customHeight="1">
      <c r="A97" s="136"/>
      <c r="B97" s="139"/>
      <c r="C97" s="139"/>
      <c r="D97" s="140"/>
      <c r="E97" s="141"/>
      <c r="F97" s="5"/>
      <c r="G97" s="2"/>
    </row>
    <row r="98" spans="1:7" ht="13.5" customHeight="1">
      <c r="A98" s="488" t="s">
        <v>372</v>
      </c>
      <c r="B98" s="456"/>
      <c r="C98" s="456"/>
      <c r="D98" s="456"/>
      <c r="E98" s="453"/>
      <c r="F98" s="5"/>
      <c r="G98" s="2"/>
    </row>
    <row r="99" spans="1:7" ht="96" customHeight="1">
      <c r="A99" s="493" t="s">
        <v>411</v>
      </c>
      <c r="B99" s="456"/>
      <c r="C99" s="456"/>
      <c r="D99" s="456"/>
      <c r="E99" s="453"/>
      <c r="F99" s="5"/>
      <c r="G99" s="2"/>
    </row>
    <row r="100" spans="1:7" ht="13.5" customHeight="1">
      <c r="A100" s="31"/>
      <c r="B100" s="31"/>
      <c r="C100" s="30"/>
      <c r="D100" s="2"/>
      <c r="E100" s="5"/>
      <c r="F100" s="5"/>
      <c r="G100" s="2"/>
    </row>
    <row r="101" spans="1:7" ht="13.5" customHeight="1">
      <c r="A101" s="488" t="s">
        <v>412</v>
      </c>
      <c r="B101" s="453"/>
      <c r="C101" s="148"/>
      <c r="D101" s="38"/>
      <c r="E101" s="149"/>
      <c r="F101" s="149"/>
      <c r="G101" s="38"/>
    </row>
    <row r="102" spans="1:7" ht="13.5" customHeight="1">
      <c r="A102" s="490">
        <v>569</v>
      </c>
      <c r="B102" s="453"/>
      <c r="C102" s="148"/>
      <c r="D102" s="38"/>
      <c r="E102" s="149"/>
      <c r="F102" s="149"/>
      <c r="G102" s="38"/>
    </row>
    <row r="103" spans="1:7" ht="13.5" customHeight="1">
      <c r="A103" s="150"/>
      <c r="B103" s="150"/>
      <c r="C103" s="148"/>
      <c r="D103" s="38"/>
      <c r="E103" s="149"/>
      <c r="F103" s="149"/>
      <c r="G103" s="38"/>
    </row>
    <row r="104" spans="1:7" ht="13.5" customHeight="1">
      <c r="A104" s="491" t="s">
        <v>413</v>
      </c>
      <c r="B104" s="456"/>
      <c r="C104" s="453"/>
      <c r="D104" s="32"/>
      <c r="E104" s="32"/>
      <c r="F104" s="32"/>
      <c r="G104" s="38"/>
    </row>
    <row r="105" spans="1:7" ht="13.5" customHeight="1">
      <c r="A105" s="30"/>
      <c r="B105" s="30"/>
      <c r="C105" s="32"/>
      <c r="D105" s="32"/>
      <c r="E105" s="32"/>
      <c r="F105" s="32"/>
      <c r="G105" s="38"/>
    </row>
    <row r="106" spans="1:7" ht="13.5" customHeight="1">
      <c r="A106" s="452" t="s">
        <v>90</v>
      </c>
      <c r="B106" s="456"/>
      <c r="C106" s="456"/>
      <c r="D106" s="456"/>
      <c r="E106" s="456"/>
      <c r="F106" s="453"/>
      <c r="G106" s="38"/>
    </row>
    <row r="107" spans="1:7" ht="13.5" customHeight="1">
      <c r="A107" s="474" t="s">
        <v>106</v>
      </c>
      <c r="B107" s="474" t="s">
        <v>107</v>
      </c>
      <c r="C107" s="474" t="s">
        <v>351</v>
      </c>
      <c r="D107" s="485" t="s">
        <v>352</v>
      </c>
      <c r="E107" s="485" t="s">
        <v>353</v>
      </c>
      <c r="F107" s="485" t="s">
        <v>108</v>
      </c>
      <c r="G107" s="38"/>
    </row>
    <row r="108" spans="1:7" ht="13.5" customHeight="1">
      <c r="A108" s="475"/>
      <c r="B108" s="475"/>
      <c r="C108" s="475"/>
      <c r="D108" s="475"/>
      <c r="E108" s="475"/>
      <c r="F108" s="475"/>
      <c r="G108" s="38"/>
    </row>
    <row r="109" spans="1:7" ht="13.5" customHeight="1">
      <c r="A109" s="18">
        <v>1</v>
      </c>
      <c r="B109" s="135" t="s">
        <v>414</v>
      </c>
      <c r="C109" s="135" t="s">
        <v>415</v>
      </c>
      <c r="D109" s="118"/>
      <c r="E109" s="129">
        <v>78793796</v>
      </c>
      <c r="F109" s="129">
        <f>SUM(D109:E109)</f>
        <v>78793796</v>
      </c>
      <c r="G109" s="38"/>
    </row>
    <row r="110" spans="1:7" ht="13.5" customHeight="1">
      <c r="A110" s="486" t="s">
        <v>410</v>
      </c>
      <c r="B110" s="456"/>
      <c r="C110" s="453"/>
      <c r="D110" s="129"/>
      <c r="E110" s="137"/>
      <c r="F110" s="129">
        <v>0</v>
      </c>
      <c r="G110" s="38"/>
    </row>
    <row r="111" spans="1:7" ht="13.5" customHeight="1">
      <c r="A111" s="487" t="s">
        <v>371</v>
      </c>
      <c r="B111" s="456"/>
      <c r="C111" s="453"/>
      <c r="D111" s="132">
        <f t="shared" ref="D111:F111" si="9">SUM(D109:D110)</f>
        <v>0</v>
      </c>
      <c r="E111" s="132">
        <f t="shared" si="9"/>
        <v>78793796</v>
      </c>
      <c r="F111" s="132">
        <f t="shared" si="9"/>
        <v>78793796</v>
      </c>
      <c r="G111" s="38"/>
    </row>
    <row r="112" spans="1:7" ht="13.5" customHeight="1">
      <c r="A112" s="136"/>
      <c r="B112" s="139"/>
      <c r="C112" s="139"/>
      <c r="D112" s="140"/>
      <c r="E112" s="141"/>
      <c r="F112" s="5"/>
      <c r="G112" s="38"/>
    </row>
    <row r="113" spans="1:7" ht="13.5" customHeight="1">
      <c r="A113" s="488" t="s">
        <v>372</v>
      </c>
      <c r="B113" s="456"/>
      <c r="C113" s="456"/>
      <c r="D113" s="456"/>
      <c r="E113" s="453"/>
      <c r="F113" s="5"/>
      <c r="G113" s="38"/>
    </row>
    <row r="114" spans="1:7" ht="13.5" customHeight="1">
      <c r="A114" s="493"/>
      <c r="B114" s="456"/>
      <c r="C114" s="456"/>
      <c r="D114" s="456"/>
      <c r="E114" s="453"/>
      <c r="F114" s="5"/>
      <c r="G114" s="38"/>
    </row>
    <row r="115" spans="1:7" ht="13.5" customHeight="1">
      <c r="A115" s="31"/>
      <c r="B115" s="31"/>
      <c r="C115" s="30"/>
      <c r="D115" s="2"/>
      <c r="E115" s="5"/>
      <c r="F115" s="5"/>
      <c r="G115" s="38"/>
    </row>
    <row r="116" spans="1:7" ht="13.5" customHeight="1">
      <c r="A116" s="488" t="s">
        <v>374</v>
      </c>
      <c r="B116" s="453"/>
      <c r="C116" s="148"/>
      <c r="D116" s="38"/>
      <c r="E116" s="149"/>
      <c r="F116" s="149"/>
      <c r="G116" s="38"/>
    </row>
    <row r="117" spans="1:7" ht="13.5" customHeight="1">
      <c r="A117" s="490">
        <v>1</v>
      </c>
      <c r="B117" s="453"/>
      <c r="C117" s="148"/>
      <c r="D117" s="38"/>
      <c r="E117" s="149"/>
      <c r="F117" s="149"/>
      <c r="G117" s="38"/>
    </row>
    <row r="118" spans="1:7" ht="13.5" customHeight="1">
      <c r="A118" s="12"/>
      <c r="B118" s="2"/>
      <c r="C118" s="2"/>
      <c r="D118" s="2"/>
      <c r="E118" s="2"/>
      <c r="F118" s="2"/>
      <c r="G118" s="2"/>
    </row>
    <row r="119" spans="1:7" ht="13.5" customHeight="1">
      <c r="A119" s="5" t="s">
        <v>416</v>
      </c>
      <c r="B119" s="5"/>
      <c r="C119" s="2"/>
      <c r="D119" s="5"/>
      <c r="E119" s="5"/>
      <c r="F119" s="5"/>
      <c r="G119" s="2"/>
    </row>
    <row r="120" spans="1:7" ht="13.5" customHeight="1">
      <c r="A120" s="2"/>
      <c r="B120" s="5"/>
      <c r="C120" s="2"/>
      <c r="D120" s="5"/>
      <c r="E120" s="5"/>
      <c r="F120" s="5"/>
      <c r="G120" s="2"/>
    </row>
    <row r="121" spans="1:7" ht="13.5" customHeight="1">
      <c r="A121" s="474" t="s">
        <v>335</v>
      </c>
      <c r="B121" s="452" t="s">
        <v>90</v>
      </c>
      <c r="C121" s="456"/>
      <c r="D121" s="453"/>
      <c r="E121" s="488" t="s">
        <v>102</v>
      </c>
      <c r="F121" s="456"/>
      <c r="G121" s="453"/>
    </row>
    <row r="122" spans="1:7" ht="13.5" customHeight="1">
      <c r="A122" s="475"/>
      <c r="B122" s="16" t="s">
        <v>346</v>
      </c>
      <c r="C122" s="16" t="s">
        <v>347</v>
      </c>
      <c r="D122" s="16" t="s">
        <v>108</v>
      </c>
      <c r="E122" s="116" t="s">
        <v>346</v>
      </c>
      <c r="F122" s="116" t="s">
        <v>347</v>
      </c>
      <c r="G122" s="116" t="s">
        <v>108</v>
      </c>
    </row>
    <row r="123" spans="1:7" ht="13.5" customHeight="1">
      <c r="A123" s="133">
        <v>11498</v>
      </c>
      <c r="B123" s="129">
        <v>116663</v>
      </c>
      <c r="C123" s="129">
        <v>415145</v>
      </c>
      <c r="D123" s="129">
        <v>531808</v>
      </c>
      <c r="E123" s="129">
        <v>115605</v>
      </c>
      <c r="F123" s="129">
        <f>1057+1</f>
        <v>1058</v>
      </c>
      <c r="G123" s="129">
        <f t="shared" ref="G123:G125" si="10">F123+E123</f>
        <v>116663</v>
      </c>
    </row>
    <row r="124" spans="1:7" ht="13.5" customHeight="1">
      <c r="A124" s="133">
        <v>11601</v>
      </c>
      <c r="B124" s="129">
        <v>99739367</v>
      </c>
      <c r="C124" s="129"/>
      <c r="D124" s="129">
        <f>B124+C124</f>
        <v>99739367</v>
      </c>
      <c r="E124" s="129">
        <v>99739367</v>
      </c>
      <c r="F124" s="129"/>
      <c r="G124" s="129">
        <f t="shared" si="10"/>
        <v>99739367</v>
      </c>
    </row>
    <row r="125" spans="1:7" ht="13.5" customHeight="1">
      <c r="A125" s="133">
        <v>12101</v>
      </c>
      <c r="B125" s="129">
        <v>2300890</v>
      </c>
      <c r="C125" s="129">
        <v>127883</v>
      </c>
      <c r="D125" s="129">
        <f>C125+B125</f>
        <v>2428773</v>
      </c>
      <c r="E125" s="129">
        <v>1687882</v>
      </c>
      <c r="F125" s="129">
        <v>613008</v>
      </c>
      <c r="G125" s="129">
        <f t="shared" si="10"/>
        <v>2300890</v>
      </c>
    </row>
    <row r="126" spans="1:7" ht="13.5" customHeight="1">
      <c r="A126" s="134" t="s">
        <v>349</v>
      </c>
      <c r="B126" s="132">
        <f t="shared" ref="B126:F126" si="11">SUM(B123:B125)</f>
        <v>102156920</v>
      </c>
      <c r="C126" s="132">
        <f t="shared" si="11"/>
        <v>543028</v>
      </c>
      <c r="D126" s="132">
        <f t="shared" si="11"/>
        <v>102699948</v>
      </c>
      <c r="E126" s="132">
        <f t="shared" si="11"/>
        <v>101542854</v>
      </c>
      <c r="F126" s="132">
        <f t="shared" si="11"/>
        <v>614066</v>
      </c>
      <c r="G126" s="138"/>
    </row>
    <row r="127" spans="1:7" ht="13.5" customHeight="1">
      <c r="A127" s="11"/>
      <c r="B127" s="2"/>
      <c r="C127" s="2"/>
      <c r="D127" s="2"/>
      <c r="E127" s="2"/>
      <c r="F127" s="2"/>
      <c r="G127" s="2"/>
    </row>
    <row r="128" spans="1:7" ht="13.5" customHeight="1">
      <c r="A128" s="491" t="s">
        <v>417</v>
      </c>
      <c r="B128" s="453"/>
      <c r="C128" s="2"/>
      <c r="D128" s="2"/>
      <c r="E128" s="2"/>
      <c r="F128" s="2"/>
      <c r="G128" s="2"/>
    </row>
    <row r="129" spans="1:7" ht="13.5" customHeight="1">
      <c r="A129" s="12"/>
      <c r="B129" s="2"/>
      <c r="C129" s="2"/>
      <c r="D129" s="2"/>
      <c r="E129" s="2"/>
      <c r="F129" s="2"/>
      <c r="G129" s="2"/>
    </row>
    <row r="130" spans="1:7" ht="13.5" customHeight="1">
      <c r="A130" s="452" t="s">
        <v>90</v>
      </c>
      <c r="B130" s="456"/>
      <c r="C130" s="456"/>
      <c r="D130" s="456"/>
      <c r="E130" s="456"/>
      <c r="F130" s="453"/>
      <c r="G130" s="2"/>
    </row>
    <row r="131" spans="1:7" ht="13.5" customHeight="1">
      <c r="A131" s="474" t="s">
        <v>106</v>
      </c>
      <c r="B131" s="474" t="s">
        <v>107</v>
      </c>
      <c r="C131" s="474" t="s">
        <v>351</v>
      </c>
      <c r="D131" s="485" t="s">
        <v>418</v>
      </c>
      <c r="E131" s="485" t="s">
        <v>347</v>
      </c>
      <c r="F131" s="485" t="s">
        <v>108</v>
      </c>
      <c r="G131" s="2"/>
    </row>
    <row r="132" spans="1:7" ht="13.5" customHeight="1">
      <c r="A132" s="475"/>
      <c r="B132" s="475"/>
      <c r="C132" s="475"/>
      <c r="D132" s="475"/>
      <c r="E132" s="475"/>
      <c r="F132" s="475"/>
      <c r="G132" s="2"/>
    </row>
    <row r="133" spans="1:7" ht="13.5" customHeight="1">
      <c r="A133" s="151">
        <v>1</v>
      </c>
      <c r="B133" s="135" t="s">
        <v>419</v>
      </c>
      <c r="C133" s="135" t="s">
        <v>420</v>
      </c>
      <c r="D133" s="129">
        <v>17092</v>
      </c>
      <c r="E133" s="129">
        <v>0</v>
      </c>
      <c r="F133" s="129">
        <v>17092</v>
      </c>
      <c r="G133" s="2"/>
    </row>
    <row r="134" spans="1:7" ht="13.5" customHeight="1">
      <c r="A134" s="151">
        <v>2</v>
      </c>
      <c r="B134" s="135" t="s">
        <v>421</v>
      </c>
      <c r="C134" s="135" t="s">
        <v>422</v>
      </c>
      <c r="D134" s="129">
        <v>98513</v>
      </c>
      <c r="E134" s="129">
        <v>0</v>
      </c>
      <c r="F134" s="129">
        <v>98513</v>
      </c>
      <c r="G134" s="2"/>
    </row>
    <row r="135" spans="1:7" ht="13.5" customHeight="1">
      <c r="A135" s="151">
        <v>3</v>
      </c>
      <c r="B135" s="135" t="s">
        <v>423</v>
      </c>
      <c r="C135" s="135" t="s">
        <v>424</v>
      </c>
      <c r="D135" s="129">
        <v>0</v>
      </c>
      <c r="E135" s="129">
        <v>233784</v>
      </c>
      <c r="F135" s="129">
        <v>233784</v>
      </c>
      <c r="G135" s="2"/>
    </row>
    <row r="136" spans="1:7" ht="13.5" customHeight="1">
      <c r="A136" s="151">
        <v>4</v>
      </c>
      <c r="B136" s="135" t="s">
        <v>425</v>
      </c>
      <c r="C136" s="135" t="s">
        <v>426</v>
      </c>
      <c r="D136" s="129">
        <v>1</v>
      </c>
      <c r="E136" s="129">
        <v>0</v>
      </c>
      <c r="F136" s="129">
        <v>1</v>
      </c>
      <c r="G136" s="2"/>
    </row>
    <row r="137" spans="1:7" ht="13.5" customHeight="1">
      <c r="A137" s="151">
        <v>5</v>
      </c>
      <c r="B137" s="135" t="s">
        <v>427</v>
      </c>
      <c r="C137" s="135" t="s">
        <v>120</v>
      </c>
      <c r="D137" s="129">
        <v>0</v>
      </c>
      <c r="E137" s="129">
        <v>181361</v>
      </c>
      <c r="F137" s="129">
        <v>181361</v>
      </c>
      <c r="G137" s="2"/>
    </row>
    <row r="138" spans="1:7" ht="13.5" customHeight="1">
      <c r="A138" s="151">
        <v>6</v>
      </c>
      <c r="B138" s="135" t="s">
        <v>428</v>
      </c>
      <c r="C138" s="135" t="s">
        <v>429</v>
      </c>
      <c r="D138" s="129">
        <v>1057</v>
      </c>
      <c r="E138" s="129">
        <v>0</v>
      </c>
      <c r="F138" s="129">
        <v>1057</v>
      </c>
      <c r="G138" s="2"/>
    </row>
    <row r="139" spans="1:7" ht="13.5" customHeight="1">
      <c r="A139" s="486" t="s">
        <v>370</v>
      </c>
      <c r="B139" s="456"/>
      <c r="C139" s="453"/>
      <c r="D139" s="137"/>
      <c r="E139" s="137"/>
      <c r="F139" s="137"/>
      <c r="G139" s="2"/>
    </row>
    <row r="140" spans="1:7" ht="13.5" customHeight="1">
      <c r="A140" s="487" t="s">
        <v>371</v>
      </c>
      <c r="B140" s="456"/>
      <c r="C140" s="453"/>
      <c r="D140" s="132">
        <f t="shared" ref="D140:F140" si="12">SUM(D133:D139)</f>
        <v>116663</v>
      </c>
      <c r="E140" s="132">
        <f t="shared" si="12"/>
        <v>415145</v>
      </c>
      <c r="F140" s="132">
        <f t="shared" si="12"/>
        <v>531808</v>
      </c>
      <c r="G140" s="2"/>
    </row>
    <row r="141" spans="1:7" ht="13.5" customHeight="1">
      <c r="A141" s="12"/>
      <c r="B141" s="2"/>
      <c r="C141" s="2"/>
      <c r="D141" s="2"/>
      <c r="E141" s="2"/>
      <c r="F141" s="2"/>
      <c r="G141" s="2"/>
    </row>
    <row r="142" spans="1:7" ht="13.5" customHeight="1">
      <c r="A142" s="488" t="s">
        <v>374</v>
      </c>
      <c r="B142" s="453"/>
      <c r="C142" s="2"/>
      <c r="D142" s="2"/>
      <c r="E142" s="2"/>
      <c r="F142" s="2"/>
      <c r="G142" s="2"/>
    </row>
    <row r="143" spans="1:7" ht="13.5" customHeight="1">
      <c r="A143" s="490">
        <v>6</v>
      </c>
      <c r="B143" s="453"/>
      <c r="C143" s="2"/>
      <c r="D143" s="2"/>
      <c r="E143" s="2"/>
      <c r="F143" s="2"/>
      <c r="G143" s="2"/>
    </row>
    <row r="144" spans="1:7" ht="13.5" customHeight="1">
      <c r="A144" s="31"/>
      <c r="B144" s="31"/>
      <c r="C144" s="2"/>
      <c r="D144" s="2"/>
      <c r="E144" s="2"/>
      <c r="F144" s="2"/>
      <c r="G144" s="2"/>
    </row>
    <row r="145" spans="1:7" ht="13.5" customHeight="1">
      <c r="A145" s="491" t="s">
        <v>430</v>
      </c>
      <c r="B145" s="453"/>
      <c r="C145" s="2"/>
      <c r="D145" s="2"/>
      <c r="E145" s="2"/>
      <c r="F145" s="2"/>
      <c r="G145" s="2"/>
    </row>
    <row r="146" spans="1:7" ht="13.5" customHeight="1">
      <c r="A146" s="12"/>
      <c r="B146" s="2"/>
      <c r="C146" s="2"/>
      <c r="D146" s="2"/>
      <c r="E146" s="2"/>
      <c r="F146" s="2"/>
      <c r="G146" s="2"/>
    </row>
    <row r="147" spans="1:7" ht="13.5" customHeight="1">
      <c r="A147" s="452" t="s">
        <v>90</v>
      </c>
      <c r="B147" s="456"/>
      <c r="C147" s="456"/>
      <c r="D147" s="456"/>
      <c r="E147" s="456"/>
      <c r="F147" s="453"/>
      <c r="G147" s="2"/>
    </row>
    <row r="148" spans="1:7" ht="13.5" customHeight="1">
      <c r="A148" s="474" t="s">
        <v>106</v>
      </c>
      <c r="B148" s="474" t="s">
        <v>107</v>
      </c>
      <c r="C148" s="474" t="s">
        <v>351</v>
      </c>
      <c r="D148" s="485" t="s">
        <v>418</v>
      </c>
      <c r="E148" s="485" t="s">
        <v>347</v>
      </c>
      <c r="F148" s="485" t="s">
        <v>108</v>
      </c>
      <c r="G148" s="2"/>
    </row>
    <row r="149" spans="1:7" ht="13.5" customHeight="1">
      <c r="A149" s="475"/>
      <c r="B149" s="475"/>
      <c r="C149" s="475"/>
      <c r="D149" s="475"/>
      <c r="E149" s="475"/>
      <c r="F149" s="475"/>
      <c r="G149" s="2"/>
    </row>
    <row r="150" spans="1:7" ht="13.5" customHeight="1">
      <c r="A150" s="151">
        <v>1</v>
      </c>
      <c r="B150" s="135" t="s">
        <v>431</v>
      </c>
      <c r="C150" s="135" t="s">
        <v>432</v>
      </c>
      <c r="D150" s="129">
        <v>1364489</v>
      </c>
      <c r="E150" s="137"/>
      <c r="F150" s="129">
        <f t="shared" ref="F150:F158" si="13">E150+D150</f>
        <v>1364489</v>
      </c>
      <c r="G150" s="2"/>
    </row>
    <row r="151" spans="1:7" ht="13.5" customHeight="1">
      <c r="A151" s="151">
        <v>2</v>
      </c>
      <c r="B151" s="135" t="s">
        <v>433</v>
      </c>
      <c r="C151" s="135" t="s">
        <v>211</v>
      </c>
      <c r="D151" s="129">
        <v>8135101</v>
      </c>
      <c r="E151" s="137"/>
      <c r="F151" s="129">
        <f t="shared" si="13"/>
        <v>8135101</v>
      </c>
      <c r="G151" s="2"/>
    </row>
    <row r="152" spans="1:7" ht="13.5" customHeight="1">
      <c r="A152" s="151">
        <v>3</v>
      </c>
      <c r="B152" s="135" t="s">
        <v>434</v>
      </c>
      <c r="C152" s="135" t="s">
        <v>435</v>
      </c>
      <c r="D152" s="129">
        <v>34036582</v>
      </c>
      <c r="E152" s="137"/>
      <c r="F152" s="129">
        <f t="shared" si="13"/>
        <v>34036582</v>
      </c>
      <c r="G152" s="2"/>
    </row>
    <row r="153" spans="1:7" ht="13.5" customHeight="1">
      <c r="A153" s="151">
        <v>4</v>
      </c>
      <c r="B153" s="135" t="s">
        <v>436</v>
      </c>
      <c r="C153" s="135" t="s">
        <v>437</v>
      </c>
      <c r="D153" s="129">
        <v>8246</v>
      </c>
      <c r="E153" s="137"/>
      <c r="F153" s="129">
        <f t="shared" si="13"/>
        <v>8246</v>
      </c>
      <c r="G153" s="2"/>
    </row>
    <row r="154" spans="1:7" ht="13.5" customHeight="1">
      <c r="A154" s="151">
        <v>5</v>
      </c>
      <c r="B154" s="135" t="s">
        <v>438</v>
      </c>
      <c r="C154" s="135" t="s">
        <v>439</v>
      </c>
      <c r="D154" s="129">
        <v>11797895</v>
      </c>
      <c r="E154" s="137"/>
      <c r="F154" s="129">
        <f t="shared" si="13"/>
        <v>11797895</v>
      </c>
      <c r="G154" s="2"/>
    </row>
    <row r="155" spans="1:7" ht="13.5" customHeight="1">
      <c r="A155" s="151">
        <v>6</v>
      </c>
      <c r="B155" s="135" t="s">
        <v>440</v>
      </c>
      <c r="C155" s="135" t="s">
        <v>441</v>
      </c>
      <c r="D155" s="129">
        <v>262560</v>
      </c>
      <c r="E155" s="137"/>
      <c r="F155" s="129">
        <f t="shared" si="13"/>
        <v>262560</v>
      </c>
      <c r="G155" s="2"/>
    </row>
    <row r="156" spans="1:7" ht="13.5" customHeight="1">
      <c r="A156" s="151">
        <v>7</v>
      </c>
      <c r="B156" s="135" t="s">
        <v>442</v>
      </c>
      <c r="C156" s="135" t="s">
        <v>443</v>
      </c>
      <c r="D156" s="129">
        <v>792980</v>
      </c>
      <c r="E156" s="137"/>
      <c r="F156" s="129">
        <f t="shared" si="13"/>
        <v>792980</v>
      </c>
      <c r="G156" s="2"/>
    </row>
    <row r="157" spans="1:7" ht="13.5" customHeight="1">
      <c r="A157" s="151">
        <v>8</v>
      </c>
      <c r="B157" s="135" t="s">
        <v>444</v>
      </c>
      <c r="C157" s="135" t="s">
        <v>445</v>
      </c>
      <c r="D157" s="129">
        <v>830128</v>
      </c>
      <c r="E157" s="137"/>
      <c r="F157" s="129">
        <f t="shared" si="13"/>
        <v>830128</v>
      </c>
      <c r="G157" s="2"/>
    </row>
    <row r="158" spans="1:7" ht="13.5" customHeight="1">
      <c r="A158" s="151">
        <v>9</v>
      </c>
      <c r="B158" s="135" t="s">
        <v>446</v>
      </c>
      <c r="C158" s="135" t="s">
        <v>110</v>
      </c>
      <c r="D158" s="129">
        <v>42511386</v>
      </c>
      <c r="E158" s="137"/>
      <c r="F158" s="129">
        <f t="shared" si="13"/>
        <v>42511386</v>
      </c>
      <c r="G158" s="2"/>
    </row>
    <row r="159" spans="1:7" ht="13.5" customHeight="1">
      <c r="A159" s="486" t="s">
        <v>370</v>
      </c>
      <c r="B159" s="456"/>
      <c r="C159" s="453"/>
      <c r="D159" s="137"/>
      <c r="E159" s="137"/>
      <c r="F159" s="129"/>
      <c r="G159" s="2"/>
    </row>
    <row r="160" spans="1:7" ht="13.5" customHeight="1">
      <c r="A160" s="487" t="s">
        <v>371</v>
      </c>
      <c r="B160" s="456"/>
      <c r="C160" s="453"/>
      <c r="D160" s="132">
        <f>SUM(D148:D158)</f>
        <v>99739367</v>
      </c>
      <c r="E160" s="132"/>
      <c r="F160" s="132">
        <f>SUM(F150:F158)</f>
        <v>99739367</v>
      </c>
      <c r="G160" s="2"/>
    </row>
    <row r="161" spans="1:7" ht="13.5" customHeight="1">
      <c r="A161" s="12"/>
      <c r="B161" s="2"/>
      <c r="C161" s="2"/>
      <c r="D161" s="2"/>
      <c r="E161" s="2"/>
      <c r="F161" s="2"/>
      <c r="G161" s="2"/>
    </row>
    <row r="162" spans="1:7" ht="13.5" customHeight="1">
      <c r="A162" s="488" t="s">
        <v>374</v>
      </c>
      <c r="B162" s="453"/>
      <c r="C162" s="32"/>
      <c r="D162" s="2"/>
      <c r="E162" s="2"/>
      <c r="F162" s="2"/>
      <c r="G162" s="2"/>
    </row>
    <row r="163" spans="1:7" ht="13.5" customHeight="1">
      <c r="A163" s="465">
        <v>9</v>
      </c>
      <c r="B163" s="453"/>
      <c r="C163" s="32"/>
      <c r="D163" s="2"/>
      <c r="E163" s="2"/>
      <c r="F163" s="2"/>
      <c r="G163" s="2"/>
    </row>
    <row r="164" spans="1:7" ht="13.5" customHeight="1">
      <c r="A164" s="31"/>
      <c r="B164" s="31"/>
      <c r="C164" s="2"/>
      <c r="D164" s="2"/>
      <c r="E164" s="2"/>
      <c r="F164" s="2"/>
      <c r="G164" s="2"/>
    </row>
    <row r="165" spans="1:7" ht="13.5" customHeight="1">
      <c r="A165" s="491" t="s">
        <v>447</v>
      </c>
      <c r="B165" s="453"/>
      <c r="C165" s="2"/>
      <c r="D165" s="2"/>
      <c r="E165" s="2"/>
      <c r="F165" s="2"/>
      <c r="G165" s="2"/>
    </row>
    <row r="166" spans="1:7" ht="13.5" customHeight="1">
      <c r="A166" s="12"/>
      <c r="B166" s="2"/>
      <c r="C166" s="2"/>
      <c r="D166" s="2"/>
      <c r="E166" s="2"/>
      <c r="F166" s="2"/>
      <c r="G166" s="2"/>
    </row>
    <row r="167" spans="1:7" ht="13.5" customHeight="1">
      <c r="A167" s="452" t="s">
        <v>90</v>
      </c>
      <c r="B167" s="456"/>
      <c r="C167" s="456"/>
      <c r="D167" s="456"/>
      <c r="E167" s="456"/>
      <c r="F167" s="453"/>
      <c r="G167" s="2"/>
    </row>
    <row r="168" spans="1:7" ht="13.5" customHeight="1">
      <c r="A168" s="474" t="s">
        <v>106</v>
      </c>
      <c r="B168" s="474" t="s">
        <v>107</v>
      </c>
      <c r="C168" s="474" t="s">
        <v>351</v>
      </c>
      <c r="D168" s="485" t="s">
        <v>418</v>
      </c>
      <c r="E168" s="485" t="s">
        <v>347</v>
      </c>
      <c r="F168" s="485" t="s">
        <v>108</v>
      </c>
      <c r="G168" s="2"/>
    </row>
    <row r="169" spans="1:7" ht="13.5" customHeight="1">
      <c r="A169" s="475"/>
      <c r="B169" s="475"/>
      <c r="C169" s="475"/>
      <c r="D169" s="475"/>
      <c r="E169" s="475"/>
      <c r="F169" s="475"/>
      <c r="G169" s="2"/>
    </row>
    <row r="170" spans="1:7" ht="13.5" customHeight="1">
      <c r="A170" s="151">
        <v>1</v>
      </c>
      <c r="B170" s="135" t="s">
        <v>448</v>
      </c>
      <c r="C170" s="135" t="s">
        <v>449</v>
      </c>
      <c r="D170" s="129">
        <v>0</v>
      </c>
      <c r="E170" s="129">
        <v>127883</v>
      </c>
      <c r="F170" s="129">
        <f t="shared" ref="F170:F173" si="14">E170+D170</f>
        <v>127883</v>
      </c>
      <c r="G170" s="2"/>
    </row>
    <row r="171" spans="1:7" ht="13.5" customHeight="1">
      <c r="A171" s="151">
        <v>2</v>
      </c>
      <c r="B171" s="135" t="s">
        <v>450</v>
      </c>
      <c r="C171" s="135" t="s">
        <v>451</v>
      </c>
      <c r="D171" s="129">
        <v>687882</v>
      </c>
      <c r="E171" s="137"/>
      <c r="F171" s="129">
        <f t="shared" si="14"/>
        <v>687882</v>
      </c>
      <c r="G171" s="2"/>
    </row>
    <row r="172" spans="1:7" ht="13.5" customHeight="1">
      <c r="A172" s="151">
        <v>3</v>
      </c>
      <c r="B172" s="135" t="s">
        <v>452</v>
      </c>
      <c r="C172" s="135" t="s">
        <v>453</v>
      </c>
      <c r="D172" s="129">
        <v>613008</v>
      </c>
      <c r="E172" s="137"/>
      <c r="F172" s="129">
        <f t="shared" si="14"/>
        <v>613008</v>
      </c>
      <c r="G172" s="2"/>
    </row>
    <row r="173" spans="1:7" ht="13.5" customHeight="1">
      <c r="A173" s="151">
        <v>4</v>
      </c>
      <c r="B173" s="135" t="s">
        <v>454</v>
      </c>
      <c r="C173" s="135" t="s">
        <v>455</v>
      </c>
      <c r="D173" s="129">
        <v>1000000</v>
      </c>
      <c r="E173" s="137"/>
      <c r="F173" s="129">
        <f t="shared" si="14"/>
        <v>1000000</v>
      </c>
      <c r="G173" s="2"/>
    </row>
    <row r="174" spans="1:7" ht="13.5" customHeight="1">
      <c r="A174" s="486" t="s">
        <v>370</v>
      </c>
      <c r="B174" s="456"/>
      <c r="C174" s="453"/>
      <c r="D174" s="137"/>
      <c r="E174" s="137"/>
      <c r="F174" s="137"/>
      <c r="G174" s="2"/>
    </row>
    <row r="175" spans="1:7" ht="13.5" customHeight="1">
      <c r="A175" s="487" t="s">
        <v>371</v>
      </c>
      <c r="B175" s="456"/>
      <c r="C175" s="453"/>
      <c r="D175" s="132">
        <f t="shared" ref="D175:F175" si="15">SUM(D170:D173)</f>
        <v>2300890</v>
      </c>
      <c r="E175" s="132">
        <f t="shared" si="15"/>
        <v>127883</v>
      </c>
      <c r="F175" s="132">
        <f t="shared" si="15"/>
        <v>2428773</v>
      </c>
      <c r="G175" s="2"/>
    </row>
    <row r="176" spans="1:7" ht="13.5" customHeight="1">
      <c r="A176" s="12"/>
      <c r="B176" s="2"/>
      <c r="C176" s="2"/>
      <c r="D176" s="2"/>
      <c r="E176" s="2"/>
      <c r="F176" s="2"/>
      <c r="G176" s="2"/>
    </row>
    <row r="177" spans="1:7" ht="13.5" customHeight="1">
      <c r="A177" s="488" t="s">
        <v>374</v>
      </c>
      <c r="B177" s="453"/>
      <c r="C177" s="32"/>
      <c r="D177" s="2"/>
      <c r="E177" s="2"/>
      <c r="F177" s="2"/>
      <c r="G177" s="2"/>
    </row>
    <row r="178" spans="1:7" ht="13.5" customHeight="1">
      <c r="A178" s="465">
        <v>4</v>
      </c>
      <c r="B178" s="453"/>
      <c r="C178" s="32"/>
      <c r="D178" s="2"/>
      <c r="E178" s="2"/>
      <c r="F178" s="2"/>
      <c r="G178" s="2"/>
    </row>
    <row r="179" spans="1:7" ht="13.5" customHeight="1">
      <c r="A179" s="12"/>
      <c r="B179" s="2"/>
      <c r="C179" s="2"/>
      <c r="D179" s="2"/>
      <c r="E179" s="2"/>
      <c r="F179" s="2"/>
      <c r="G179" s="2"/>
    </row>
    <row r="180" spans="1:7" ht="13.5" customHeight="1">
      <c r="A180" s="12"/>
      <c r="B180" s="2"/>
      <c r="C180" s="2"/>
      <c r="D180" s="2"/>
      <c r="E180" s="2"/>
      <c r="F180" s="2"/>
      <c r="G180" s="2"/>
    </row>
    <row r="181" spans="1:7" ht="13.5" customHeight="1">
      <c r="A181" s="11" t="s">
        <v>456</v>
      </c>
      <c r="B181" s="2"/>
      <c r="C181" s="2"/>
      <c r="D181" s="2"/>
      <c r="E181" s="2"/>
      <c r="F181" s="2"/>
      <c r="G181" s="2"/>
    </row>
    <row r="182" spans="1:7" ht="8.25" customHeight="1">
      <c r="A182" s="12"/>
      <c r="B182" s="2"/>
      <c r="C182" s="2"/>
      <c r="D182" s="2"/>
      <c r="E182" s="2"/>
      <c r="F182" s="2"/>
      <c r="G182" s="2"/>
    </row>
    <row r="183" spans="1:7" ht="13.5" customHeight="1">
      <c r="A183" s="11" t="s">
        <v>457</v>
      </c>
      <c r="B183" s="2"/>
      <c r="C183" s="2"/>
      <c r="D183" s="2"/>
      <c r="E183" s="2"/>
      <c r="F183" s="2"/>
      <c r="G183" s="2"/>
    </row>
    <row r="184" spans="1:7" ht="13.5" customHeight="1">
      <c r="A184" s="12"/>
      <c r="B184" s="2"/>
      <c r="C184" s="2"/>
      <c r="D184" s="2"/>
      <c r="E184" s="2"/>
      <c r="F184" s="2"/>
      <c r="G184" s="2"/>
    </row>
    <row r="185" spans="1:7" ht="13.5" customHeight="1">
      <c r="A185" s="12"/>
      <c r="B185" s="2"/>
      <c r="C185" s="2"/>
      <c r="D185" s="2"/>
      <c r="E185" s="2"/>
      <c r="F185" s="2"/>
      <c r="G185" s="2"/>
    </row>
    <row r="186" spans="1:7" ht="18" customHeight="1">
      <c r="A186" s="116" t="s">
        <v>335</v>
      </c>
      <c r="B186" s="116" t="s">
        <v>76</v>
      </c>
      <c r="C186" s="116" t="s">
        <v>90</v>
      </c>
      <c r="D186" s="116" t="s">
        <v>102</v>
      </c>
      <c r="E186" s="2"/>
      <c r="F186" s="2"/>
      <c r="G186" s="2"/>
    </row>
    <row r="187" spans="1:7" ht="13.5" customHeight="1">
      <c r="A187" s="4">
        <v>12401</v>
      </c>
      <c r="B187" s="118" t="s">
        <v>458</v>
      </c>
      <c r="C187" s="145">
        <v>68942103</v>
      </c>
      <c r="D187" s="145">
        <v>67446507</v>
      </c>
      <c r="E187" s="2"/>
      <c r="F187" s="2"/>
      <c r="G187" s="2"/>
    </row>
    <row r="188" spans="1:7" ht="18" customHeight="1">
      <c r="A188" s="4">
        <v>12402</v>
      </c>
      <c r="B188" s="118" t="s">
        <v>459</v>
      </c>
      <c r="C188" s="145">
        <v>13052861</v>
      </c>
      <c r="D188" s="145">
        <v>13052861</v>
      </c>
      <c r="E188" s="2"/>
      <c r="F188" s="2"/>
      <c r="G188" s="2"/>
    </row>
    <row r="189" spans="1:7" ht="56.25" customHeight="1">
      <c r="A189" s="133">
        <v>12107</v>
      </c>
      <c r="B189" s="152" t="s">
        <v>460</v>
      </c>
      <c r="C189" s="153"/>
      <c r="D189" s="153"/>
      <c r="E189" s="125"/>
      <c r="F189" s="125"/>
      <c r="G189" s="125"/>
    </row>
    <row r="190" spans="1:7" ht="13.5" customHeight="1">
      <c r="A190" s="4">
        <v>18101</v>
      </c>
      <c r="B190" s="152" t="s">
        <v>461</v>
      </c>
      <c r="C190" s="118"/>
      <c r="D190" s="118"/>
      <c r="E190" s="2"/>
      <c r="F190" s="2"/>
      <c r="G190" s="2"/>
    </row>
    <row r="191" spans="1:7" ht="13.5" customHeight="1">
      <c r="A191" s="154" t="s">
        <v>462</v>
      </c>
      <c r="B191" s="138"/>
      <c r="C191" s="132">
        <f t="shared" ref="C191:D191" si="16">SUM(C187:C188)</f>
        <v>81994964</v>
      </c>
      <c r="D191" s="132">
        <f t="shared" si="16"/>
        <v>80499368</v>
      </c>
      <c r="E191" s="2"/>
      <c r="F191" s="2"/>
      <c r="G191" s="2"/>
    </row>
    <row r="192" spans="1:7" ht="13.5" customHeight="1">
      <c r="A192" s="12"/>
      <c r="B192" s="2"/>
      <c r="C192" s="2"/>
      <c r="D192" s="2"/>
      <c r="E192" s="2"/>
      <c r="F192" s="2"/>
      <c r="G192" s="2"/>
    </row>
    <row r="193" spans="1:7" ht="13.5" customHeight="1">
      <c r="A193" s="12"/>
      <c r="B193" s="2"/>
      <c r="C193" s="2"/>
      <c r="D193" s="2"/>
      <c r="E193" s="2"/>
      <c r="F193" s="2"/>
      <c r="G193" s="2"/>
    </row>
    <row r="194" spans="1:7" ht="13.5" customHeight="1">
      <c r="A194" s="474" t="s">
        <v>335</v>
      </c>
      <c r="B194" s="452" t="s">
        <v>90</v>
      </c>
      <c r="C194" s="456"/>
      <c r="D194" s="453"/>
      <c r="E194" s="488" t="s">
        <v>102</v>
      </c>
      <c r="F194" s="456"/>
      <c r="G194" s="453"/>
    </row>
    <row r="195" spans="1:7" ht="13.5" customHeight="1">
      <c r="A195" s="475"/>
      <c r="B195" s="16" t="s">
        <v>346</v>
      </c>
      <c r="C195" s="16" t="s">
        <v>347</v>
      </c>
      <c r="D195" s="16" t="s">
        <v>108</v>
      </c>
      <c r="E195" s="116" t="s">
        <v>346</v>
      </c>
      <c r="F195" s="116" t="s">
        <v>347</v>
      </c>
      <c r="G195" s="116" t="s">
        <v>108</v>
      </c>
    </row>
    <row r="196" spans="1:7" ht="13.5" customHeight="1">
      <c r="A196" s="133">
        <v>12401</v>
      </c>
      <c r="B196" s="129">
        <v>67446507</v>
      </c>
      <c r="C196" s="129">
        <v>1495596</v>
      </c>
      <c r="D196" s="129">
        <f t="shared" ref="D196:D197" si="17">SUM(B196:C196)</f>
        <v>68942103</v>
      </c>
      <c r="E196" s="129">
        <v>67446507</v>
      </c>
      <c r="F196" s="118"/>
      <c r="G196" s="129">
        <f t="shared" ref="G196:G197" si="18">SUM(E196:F196)</f>
        <v>67446507</v>
      </c>
    </row>
    <row r="197" spans="1:7" ht="13.5" customHeight="1">
      <c r="A197" s="133">
        <v>12402</v>
      </c>
      <c r="B197" s="129">
        <v>13052861</v>
      </c>
      <c r="C197" s="108"/>
      <c r="D197" s="129">
        <f t="shared" si="17"/>
        <v>13052861</v>
      </c>
      <c r="E197" s="129">
        <v>13052861</v>
      </c>
      <c r="F197" s="118"/>
      <c r="G197" s="129">
        <f t="shared" si="18"/>
        <v>13052861</v>
      </c>
    </row>
    <row r="198" spans="1:7" ht="13.5" customHeight="1">
      <c r="A198" s="133">
        <v>12107</v>
      </c>
      <c r="B198" s="108"/>
      <c r="C198" s="108"/>
      <c r="D198" s="108"/>
      <c r="E198" s="118"/>
      <c r="F198" s="118"/>
      <c r="G198" s="118"/>
    </row>
    <row r="199" spans="1:7" ht="13.5" customHeight="1">
      <c r="A199" s="133">
        <v>18101</v>
      </c>
      <c r="B199" s="108"/>
      <c r="C199" s="108"/>
      <c r="D199" s="108"/>
      <c r="E199" s="118"/>
      <c r="F199" s="118"/>
      <c r="G199" s="118"/>
    </row>
    <row r="200" spans="1:7" ht="13.5" customHeight="1">
      <c r="A200" s="134" t="s">
        <v>349</v>
      </c>
      <c r="B200" s="155"/>
      <c r="C200" s="132">
        <f t="shared" ref="C200:E200" si="19">SUM(C196:C197)</f>
        <v>1495596</v>
      </c>
      <c r="D200" s="132">
        <f t="shared" si="19"/>
        <v>81994964</v>
      </c>
      <c r="E200" s="132">
        <f t="shared" si="19"/>
        <v>80499368</v>
      </c>
      <c r="F200" s="156"/>
      <c r="G200" s="132">
        <f>SUM(G196:G197)</f>
        <v>80499368</v>
      </c>
    </row>
    <row r="201" spans="1:7" ht="13.5" customHeight="1">
      <c r="A201" s="12"/>
      <c r="B201" s="2"/>
      <c r="C201" s="2"/>
      <c r="D201" s="2"/>
      <c r="E201" s="5"/>
      <c r="F201" s="5"/>
      <c r="G201" s="5"/>
    </row>
    <row r="202" spans="1:7" ht="13.5" customHeight="1">
      <c r="A202" s="12"/>
      <c r="B202" s="2"/>
      <c r="C202" s="2"/>
      <c r="D202" s="2"/>
      <c r="E202" s="2"/>
      <c r="F202" s="2"/>
      <c r="G202" s="2"/>
    </row>
    <row r="203" spans="1:7" ht="13.5" customHeight="1">
      <c r="A203" s="157" t="s">
        <v>463</v>
      </c>
      <c r="B203" s="147"/>
      <c r="C203" s="2"/>
      <c r="D203" s="2"/>
      <c r="E203" s="2"/>
      <c r="F203" s="2"/>
      <c r="G203" s="2"/>
    </row>
    <row r="204" spans="1:7" ht="13.5" customHeight="1">
      <c r="A204" s="12"/>
      <c r="B204" s="2"/>
      <c r="C204" s="2"/>
      <c r="D204" s="2"/>
      <c r="E204" s="2"/>
      <c r="F204" s="2"/>
      <c r="G204" s="2"/>
    </row>
    <row r="205" spans="1:7" ht="13.5" customHeight="1">
      <c r="A205" s="452" t="s">
        <v>90</v>
      </c>
      <c r="B205" s="456"/>
      <c r="C205" s="456"/>
      <c r="D205" s="456"/>
      <c r="E205" s="456"/>
      <c r="F205" s="453"/>
      <c r="G205" s="2"/>
    </row>
    <row r="206" spans="1:7" ht="13.5" customHeight="1">
      <c r="A206" s="474" t="s">
        <v>106</v>
      </c>
      <c r="B206" s="474" t="s">
        <v>107</v>
      </c>
      <c r="C206" s="474" t="s">
        <v>351</v>
      </c>
      <c r="D206" s="485" t="s">
        <v>418</v>
      </c>
      <c r="E206" s="485" t="s">
        <v>347</v>
      </c>
      <c r="F206" s="485" t="s">
        <v>108</v>
      </c>
      <c r="G206" s="2"/>
    </row>
    <row r="207" spans="1:7" ht="13.5" customHeight="1">
      <c r="A207" s="475"/>
      <c r="B207" s="475"/>
      <c r="C207" s="475"/>
      <c r="D207" s="475"/>
      <c r="E207" s="475"/>
      <c r="F207" s="475"/>
      <c r="G207" s="2"/>
    </row>
    <row r="208" spans="1:7" ht="13.5" customHeight="1">
      <c r="A208" s="151">
        <v>1</v>
      </c>
      <c r="B208" s="135" t="s">
        <v>464</v>
      </c>
      <c r="C208" s="135" t="s">
        <v>465</v>
      </c>
      <c r="D208" s="158">
        <v>35975658</v>
      </c>
      <c r="E208" s="159"/>
      <c r="F208" s="158">
        <f t="shared" ref="F208:F219" si="20">SUM(D208:E208)</f>
        <v>35975658</v>
      </c>
      <c r="G208" s="2"/>
    </row>
    <row r="209" spans="1:7" ht="13.5" customHeight="1">
      <c r="A209" s="151">
        <v>2</v>
      </c>
      <c r="B209" s="135" t="s">
        <v>466</v>
      </c>
      <c r="C209" s="135" t="s">
        <v>467</v>
      </c>
      <c r="D209" s="158">
        <v>17294982</v>
      </c>
      <c r="E209" s="160"/>
      <c r="F209" s="158">
        <f t="shared" si="20"/>
        <v>17294982</v>
      </c>
      <c r="G209" s="2"/>
    </row>
    <row r="210" spans="1:7" ht="13.5" customHeight="1">
      <c r="A210" s="151">
        <v>3</v>
      </c>
      <c r="B210" s="135" t="s">
        <v>468</v>
      </c>
      <c r="C210" s="135" t="s">
        <v>469</v>
      </c>
      <c r="D210" s="158">
        <v>12527722</v>
      </c>
      <c r="E210" s="160"/>
      <c r="F210" s="158">
        <f t="shared" si="20"/>
        <v>12527722</v>
      </c>
      <c r="G210" s="2"/>
    </row>
    <row r="211" spans="1:7" ht="13.5" customHeight="1">
      <c r="A211" s="151">
        <v>4</v>
      </c>
      <c r="B211" s="135" t="s">
        <v>470</v>
      </c>
      <c r="C211" s="135" t="s">
        <v>471</v>
      </c>
      <c r="D211" s="158"/>
      <c r="E211" s="158">
        <v>1495596</v>
      </c>
      <c r="F211" s="158">
        <f t="shared" si="20"/>
        <v>1495596</v>
      </c>
      <c r="G211" s="2"/>
    </row>
    <row r="212" spans="1:7" ht="13.5" customHeight="1">
      <c r="A212" s="151">
        <v>5</v>
      </c>
      <c r="B212" s="135" t="s">
        <v>472</v>
      </c>
      <c r="C212" s="135" t="s">
        <v>473</v>
      </c>
      <c r="D212" s="158">
        <v>1159971</v>
      </c>
      <c r="E212" s="160"/>
      <c r="F212" s="158">
        <f t="shared" si="20"/>
        <v>1159971</v>
      </c>
      <c r="G212" s="2"/>
    </row>
    <row r="213" spans="1:7" ht="13.5" customHeight="1">
      <c r="A213" s="151">
        <v>6</v>
      </c>
      <c r="B213" s="135" t="s">
        <v>474</v>
      </c>
      <c r="C213" s="135" t="s">
        <v>475</v>
      </c>
      <c r="D213" s="158">
        <v>225046</v>
      </c>
      <c r="E213" s="160"/>
      <c r="F213" s="158">
        <f t="shared" si="20"/>
        <v>225046</v>
      </c>
      <c r="G213" s="2"/>
    </row>
    <row r="214" spans="1:7" ht="13.5" customHeight="1">
      <c r="A214" s="151">
        <v>7</v>
      </c>
      <c r="B214" s="135" t="s">
        <v>476</v>
      </c>
      <c r="C214" s="135" t="s">
        <v>477</v>
      </c>
      <c r="D214" s="158">
        <v>129481</v>
      </c>
      <c r="E214" s="160"/>
      <c r="F214" s="158">
        <f t="shared" si="20"/>
        <v>129481</v>
      </c>
      <c r="G214" s="2"/>
    </row>
    <row r="215" spans="1:7" ht="13.5" customHeight="1">
      <c r="A215" s="151">
        <v>8</v>
      </c>
      <c r="B215" s="135" t="s">
        <v>478</v>
      </c>
      <c r="C215" s="135" t="s">
        <v>479</v>
      </c>
      <c r="D215" s="158">
        <v>120000</v>
      </c>
      <c r="E215" s="160"/>
      <c r="F215" s="158">
        <f t="shared" si="20"/>
        <v>120000</v>
      </c>
      <c r="G215" s="2"/>
    </row>
    <row r="216" spans="1:7" ht="13.5" customHeight="1">
      <c r="A216" s="161">
        <v>9</v>
      </c>
      <c r="B216" s="135" t="s">
        <v>480</v>
      </c>
      <c r="C216" s="135" t="s">
        <v>481</v>
      </c>
      <c r="D216" s="158">
        <v>13643</v>
      </c>
      <c r="E216" s="160"/>
      <c r="F216" s="158">
        <f t="shared" si="20"/>
        <v>13643</v>
      </c>
      <c r="G216" s="2"/>
    </row>
    <row r="217" spans="1:7" ht="13.5" customHeight="1">
      <c r="A217" s="133"/>
      <c r="B217" s="162"/>
      <c r="C217" s="108"/>
      <c r="D217" s="163"/>
      <c r="E217" s="160"/>
      <c r="F217" s="164">
        <f t="shared" si="20"/>
        <v>0</v>
      </c>
      <c r="G217" s="2"/>
    </row>
    <row r="218" spans="1:7" ht="13.5" customHeight="1">
      <c r="A218" s="486" t="s">
        <v>370</v>
      </c>
      <c r="B218" s="456"/>
      <c r="C218" s="453"/>
      <c r="D218" s="160"/>
      <c r="E218" s="160"/>
      <c r="F218" s="164">
        <f t="shared" si="20"/>
        <v>0</v>
      </c>
      <c r="G218" s="2"/>
    </row>
    <row r="219" spans="1:7" ht="13.5" customHeight="1">
      <c r="A219" s="487" t="s">
        <v>371</v>
      </c>
      <c r="B219" s="456"/>
      <c r="C219" s="453"/>
      <c r="D219" s="132">
        <f t="shared" ref="D219:E219" si="21">SUM(D208:D218)</f>
        <v>67446503</v>
      </c>
      <c r="E219" s="132">
        <f t="shared" si="21"/>
        <v>1495596</v>
      </c>
      <c r="F219" s="132">
        <f t="shared" si="20"/>
        <v>68942099</v>
      </c>
      <c r="G219" s="2"/>
    </row>
    <row r="220" spans="1:7" ht="13.5" customHeight="1">
      <c r="A220" s="12"/>
      <c r="B220" s="2"/>
      <c r="C220" s="2"/>
      <c r="D220" s="2"/>
      <c r="E220" s="2"/>
      <c r="F220" s="2"/>
      <c r="G220" s="2"/>
    </row>
    <row r="221" spans="1:7" ht="13.5" customHeight="1">
      <c r="A221" s="488" t="s">
        <v>374</v>
      </c>
      <c r="B221" s="453"/>
      <c r="C221" s="2"/>
      <c r="D221" s="2"/>
      <c r="E221" s="2"/>
      <c r="F221" s="2"/>
      <c r="G221" s="2"/>
    </row>
    <row r="222" spans="1:7" ht="13.5" customHeight="1">
      <c r="A222" s="490">
        <v>9</v>
      </c>
      <c r="B222" s="453"/>
      <c r="C222" s="2"/>
      <c r="D222" s="2"/>
      <c r="E222" s="2"/>
      <c r="F222" s="2"/>
      <c r="G222" s="2"/>
    </row>
    <row r="223" spans="1:7" ht="13.5" customHeight="1">
      <c r="A223" s="12"/>
      <c r="B223" s="2"/>
      <c r="C223" s="2"/>
      <c r="D223" s="2"/>
      <c r="E223" s="2"/>
      <c r="F223" s="2"/>
      <c r="G223" s="2"/>
    </row>
    <row r="224" spans="1:7" ht="13.5" customHeight="1">
      <c r="A224" s="157" t="s">
        <v>463</v>
      </c>
      <c r="B224" s="147"/>
      <c r="C224" s="2"/>
      <c r="D224" s="2"/>
      <c r="E224" s="2"/>
      <c r="F224" s="2"/>
      <c r="G224" s="2"/>
    </row>
    <row r="225" spans="1:7" ht="13.5" customHeight="1">
      <c r="A225" s="12"/>
      <c r="B225" s="2"/>
      <c r="C225" s="2"/>
      <c r="D225" s="2"/>
      <c r="E225" s="2"/>
      <c r="F225" s="2"/>
      <c r="G225" s="2"/>
    </row>
    <row r="226" spans="1:7" ht="13.5" customHeight="1">
      <c r="A226" s="452" t="s">
        <v>102</v>
      </c>
      <c r="B226" s="456"/>
      <c r="C226" s="456"/>
      <c r="D226" s="456"/>
      <c r="E226" s="456"/>
      <c r="F226" s="453"/>
      <c r="G226" s="2"/>
    </row>
    <row r="227" spans="1:7" ht="13.5" customHeight="1">
      <c r="A227" s="474" t="s">
        <v>106</v>
      </c>
      <c r="B227" s="474" t="s">
        <v>107</v>
      </c>
      <c r="C227" s="474" t="s">
        <v>351</v>
      </c>
      <c r="D227" s="485" t="s">
        <v>418</v>
      </c>
      <c r="E227" s="485" t="s">
        <v>347</v>
      </c>
      <c r="F227" s="485" t="s">
        <v>108</v>
      </c>
      <c r="G227" s="2"/>
    </row>
    <row r="228" spans="1:7" ht="13.5" customHeight="1">
      <c r="A228" s="475"/>
      <c r="B228" s="475"/>
      <c r="C228" s="475"/>
      <c r="D228" s="475"/>
      <c r="E228" s="475"/>
      <c r="F228" s="475"/>
      <c r="G228" s="2"/>
    </row>
    <row r="229" spans="1:7" ht="13.5" customHeight="1">
      <c r="A229" s="133">
        <v>1</v>
      </c>
      <c r="B229" s="135" t="s">
        <v>464</v>
      </c>
      <c r="C229" s="135" t="s">
        <v>465</v>
      </c>
      <c r="D229" s="165">
        <v>35975658</v>
      </c>
      <c r="E229" s="166"/>
      <c r="F229" s="167">
        <f t="shared" ref="F229:F236" si="22">SUM(D229:E229)</f>
        <v>35975658</v>
      </c>
      <c r="G229" s="2"/>
    </row>
    <row r="230" spans="1:7" ht="13.5" customHeight="1">
      <c r="A230" s="151">
        <v>2</v>
      </c>
      <c r="B230" s="135" t="s">
        <v>466</v>
      </c>
      <c r="C230" s="135" t="s">
        <v>467</v>
      </c>
      <c r="D230" s="168">
        <v>17294982</v>
      </c>
      <c r="E230" s="166"/>
      <c r="F230" s="167">
        <f t="shared" si="22"/>
        <v>17294982</v>
      </c>
      <c r="G230" s="2"/>
    </row>
    <row r="231" spans="1:7" ht="13.5" customHeight="1">
      <c r="A231" s="151">
        <v>3</v>
      </c>
      <c r="B231" s="135" t="s">
        <v>468</v>
      </c>
      <c r="C231" s="135" t="s">
        <v>469</v>
      </c>
      <c r="D231" s="168">
        <v>12527722</v>
      </c>
      <c r="E231" s="166"/>
      <c r="F231" s="167">
        <f t="shared" si="22"/>
        <v>12527722</v>
      </c>
      <c r="G231" s="2"/>
    </row>
    <row r="232" spans="1:7" ht="13.5" customHeight="1">
      <c r="A232" s="133">
        <v>4</v>
      </c>
      <c r="B232" s="135" t="s">
        <v>472</v>
      </c>
      <c r="C232" s="169" t="s">
        <v>473</v>
      </c>
      <c r="D232" s="168">
        <v>1159971</v>
      </c>
      <c r="E232" s="166"/>
      <c r="F232" s="167">
        <f t="shared" si="22"/>
        <v>1159971</v>
      </c>
      <c r="G232" s="2"/>
    </row>
    <row r="233" spans="1:7" ht="13.5" customHeight="1">
      <c r="A233" s="151">
        <v>5</v>
      </c>
      <c r="B233" s="135" t="s">
        <v>474</v>
      </c>
      <c r="C233" s="135" t="s">
        <v>475</v>
      </c>
      <c r="D233" s="168">
        <v>225046</v>
      </c>
      <c r="E233" s="166"/>
      <c r="F233" s="167">
        <f t="shared" si="22"/>
        <v>225046</v>
      </c>
      <c r="G233" s="2"/>
    </row>
    <row r="234" spans="1:7" ht="13.5" customHeight="1">
      <c r="A234" s="151">
        <v>6</v>
      </c>
      <c r="B234" s="135" t="s">
        <v>476</v>
      </c>
      <c r="C234" s="135" t="s">
        <v>477</v>
      </c>
      <c r="D234" s="168">
        <v>129481</v>
      </c>
      <c r="E234" s="166"/>
      <c r="F234" s="167">
        <f t="shared" si="22"/>
        <v>129481</v>
      </c>
      <c r="G234" s="2"/>
    </row>
    <row r="235" spans="1:7" ht="13.5" customHeight="1">
      <c r="A235" s="133">
        <v>7</v>
      </c>
      <c r="B235" s="135" t="s">
        <v>478</v>
      </c>
      <c r="C235" s="135" t="s">
        <v>479</v>
      </c>
      <c r="D235" s="168">
        <v>120000</v>
      </c>
      <c r="E235" s="166"/>
      <c r="F235" s="167">
        <f t="shared" si="22"/>
        <v>120000</v>
      </c>
      <c r="G235" s="2"/>
    </row>
    <row r="236" spans="1:7" ht="13.5" customHeight="1">
      <c r="A236" s="151">
        <v>8</v>
      </c>
      <c r="B236" s="135" t="s">
        <v>480</v>
      </c>
      <c r="C236" s="135" t="s">
        <v>481</v>
      </c>
      <c r="D236" s="168">
        <v>13643</v>
      </c>
      <c r="E236" s="166"/>
      <c r="F236" s="167">
        <f t="shared" si="22"/>
        <v>13643</v>
      </c>
      <c r="G236" s="2"/>
    </row>
    <row r="237" spans="1:7" ht="13.5" customHeight="1">
      <c r="A237" s="151"/>
      <c r="B237" s="108"/>
      <c r="C237" s="108"/>
      <c r="D237" s="170"/>
      <c r="E237" s="166"/>
      <c r="F237" s="167"/>
      <c r="G237" s="2"/>
    </row>
    <row r="238" spans="1:7" ht="13.5" customHeight="1">
      <c r="A238" s="133"/>
      <c r="B238" s="108"/>
      <c r="C238" s="108"/>
      <c r="D238" s="170"/>
      <c r="E238" s="166"/>
      <c r="F238" s="167"/>
      <c r="G238" s="2"/>
    </row>
    <row r="239" spans="1:7" ht="13.5" customHeight="1">
      <c r="A239" s="486" t="s">
        <v>370</v>
      </c>
      <c r="B239" s="456"/>
      <c r="C239" s="453"/>
      <c r="D239" s="166"/>
      <c r="E239" s="166"/>
      <c r="F239" s="166"/>
      <c r="G239" s="2"/>
    </row>
    <row r="240" spans="1:7" ht="13.5" customHeight="1">
      <c r="A240" s="487" t="s">
        <v>371</v>
      </c>
      <c r="B240" s="456"/>
      <c r="C240" s="453"/>
      <c r="D240" s="171">
        <f>SUM(D229:D238)</f>
        <v>67446503</v>
      </c>
      <c r="E240" s="172"/>
      <c r="F240" s="171">
        <f>SUM(F229:F238)</f>
        <v>67446503</v>
      </c>
      <c r="G240" s="2"/>
    </row>
    <row r="241" spans="1:7" ht="13.5" customHeight="1">
      <c r="A241" s="12"/>
      <c r="B241" s="2"/>
      <c r="C241" s="2"/>
      <c r="D241" s="2"/>
      <c r="E241" s="2"/>
      <c r="F241" s="2"/>
      <c r="G241" s="2"/>
    </row>
    <row r="242" spans="1:7" ht="13.5" customHeight="1">
      <c r="A242" s="488" t="s">
        <v>412</v>
      </c>
      <c r="B242" s="453"/>
      <c r="C242" s="2"/>
      <c r="D242" s="2"/>
      <c r="E242" s="2"/>
      <c r="F242" s="2"/>
      <c r="G242" s="2"/>
    </row>
    <row r="243" spans="1:7" ht="13.5" customHeight="1">
      <c r="A243" s="490">
        <v>8</v>
      </c>
      <c r="B243" s="453"/>
      <c r="C243" s="2"/>
      <c r="D243" s="2"/>
      <c r="E243" s="2"/>
      <c r="F243" s="2"/>
      <c r="G243" s="2"/>
    </row>
    <row r="244" spans="1:7" ht="13.5" customHeight="1">
      <c r="A244" s="12"/>
      <c r="B244" s="2"/>
      <c r="C244" s="2"/>
      <c r="D244" s="2"/>
      <c r="E244" s="2"/>
      <c r="F244" s="2"/>
      <c r="G244" s="2"/>
    </row>
    <row r="245" spans="1:7" ht="13.5" customHeight="1">
      <c r="A245" s="157" t="s">
        <v>482</v>
      </c>
      <c r="B245" s="2"/>
      <c r="C245" s="2"/>
      <c r="D245" s="2"/>
      <c r="E245" s="2"/>
      <c r="F245" s="2"/>
      <c r="G245" s="2"/>
    </row>
    <row r="246" spans="1:7" ht="13.5" customHeight="1">
      <c r="A246" s="12"/>
      <c r="B246" s="2"/>
      <c r="C246" s="2"/>
      <c r="D246" s="2"/>
      <c r="E246" s="2"/>
      <c r="F246" s="2"/>
      <c r="G246" s="2"/>
    </row>
    <row r="247" spans="1:7" ht="13.5" customHeight="1">
      <c r="A247" s="452" t="s">
        <v>90</v>
      </c>
      <c r="B247" s="456"/>
      <c r="C247" s="456"/>
      <c r="D247" s="456"/>
      <c r="E247" s="456"/>
      <c r="F247" s="453"/>
      <c r="G247" s="2"/>
    </row>
    <row r="248" spans="1:7" ht="13.5" customHeight="1">
      <c r="A248" s="474" t="s">
        <v>106</v>
      </c>
      <c r="B248" s="474" t="s">
        <v>107</v>
      </c>
      <c r="C248" s="474" t="s">
        <v>351</v>
      </c>
      <c r="D248" s="485" t="s">
        <v>418</v>
      </c>
      <c r="E248" s="485" t="s">
        <v>347</v>
      </c>
      <c r="F248" s="485" t="s">
        <v>108</v>
      </c>
      <c r="G248" s="2"/>
    </row>
    <row r="249" spans="1:7" ht="13.5" customHeight="1">
      <c r="A249" s="475"/>
      <c r="B249" s="475"/>
      <c r="C249" s="475"/>
      <c r="D249" s="475"/>
      <c r="E249" s="475"/>
      <c r="F249" s="475"/>
      <c r="G249" s="2"/>
    </row>
    <row r="250" spans="1:7" ht="13.5" customHeight="1">
      <c r="A250" s="173">
        <v>1</v>
      </c>
      <c r="B250" s="174" t="s">
        <v>483</v>
      </c>
      <c r="C250" s="175" t="s">
        <v>484</v>
      </c>
      <c r="D250" s="176">
        <v>700000</v>
      </c>
      <c r="E250" s="177"/>
      <c r="F250" s="178">
        <f t="shared" ref="F250:F260" si="23">SUM(D250:E250)</f>
        <v>700000</v>
      </c>
      <c r="G250" s="2"/>
    </row>
    <row r="251" spans="1:7" ht="13.5" customHeight="1">
      <c r="A251" s="179">
        <v>2</v>
      </c>
      <c r="B251" s="180" t="s">
        <v>485</v>
      </c>
      <c r="C251" s="181" t="s">
        <v>486</v>
      </c>
      <c r="D251" s="182">
        <v>700000</v>
      </c>
      <c r="E251" s="177"/>
      <c r="F251" s="178">
        <f t="shared" si="23"/>
        <v>700000</v>
      </c>
      <c r="G251" s="2"/>
    </row>
    <row r="252" spans="1:7" ht="13.5" customHeight="1">
      <c r="A252" s="179">
        <v>3</v>
      </c>
      <c r="B252" s="180" t="s">
        <v>487</v>
      </c>
      <c r="C252" s="181" t="s">
        <v>488</v>
      </c>
      <c r="D252" s="182">
        <v>540088</v>
      </c>
      <c r="E252" s="177"/>
      <c r="F252" s="178">
        <f t="shared" si="23"/>
        <v>540088</v>
      </c>
      <c r="G252" s="2"/>
    </row>
    <row r="253" spans="1:7" ht="13.5" customHeight="1">
      <c r="A253" s="183">
        <v>4</v>
      </c>
      <c r="B253" s="180" t="s">
        <v>489</v>
      </c>
      <c r="C253" s="181" t="s">
        <v>490</v>
      </c>
      <c r="D253" s="182">
        <v>539200</v>
      </c>
      <c r="E253" s="177"/>
      <c r="F253" s="178">
        <f t="shared" si="23"/>
        <v>539200</v>
      </c>
      <c r="G253" s="2"/>
    </row>
    <row r="254" spans="1:7" ht="13.5" customHeight="1">
      <c r="A254" s="179">
        <v>5</v>
      </c>
      <c r="B254" s="180" t="s">
        <v>491</v>
      </c>
      <c r="C254" s="181" t="s">
        <v>492</v>
      </c>
      <c r="D254" s="182">
        <v>535823</v>
      </c>
      <c r="E254" s="177"/>
      <c r="F254" s="178">
        <f t="shared" si="23"/>
        <v>535823</v>
      </c>
      <c r="G254" s="2"/>
    </row>
    <row r="255" spans="1:7" ht="13.5" customHeight="1">
      <c r="A255" s="179">
        <v>6</v>
      </c>
      <c r="B255" s="180" t="s">
        <v>493</v>
      </c>
      <c r="C255" s="181" t="s">
        <v>494</v>
      </c>
      <c r="D255" s="182">
        <v>534595</v>
      </c>
      <c r="E255" s="177"/>
      <c r="F255" s="178">
        <f t="shared" si="23"/>
        <v>534595</v>
      </c>
      <c r="G255" s="2"/>
    </row>
    <row r="256" spans="1:7" ht="13.5" customHeight="1">
      <c r="A256" s="183">
        <v>7</v>
      </c>
      <c r="B256" s="180" t="s">
        <v>495</v>
      </c>
      <c r="C256" s="181" t="s">
        <v>496</v>
      </c>
      <c r="D256" s="182">
        <v>530605</v>
      </c>
      <c r="E256" s="177"/>
      <c r="F256" s="178">
        <f t="shared" si="23"/>
        <v>530605</v>
      </c>
      <c r="G256" s="2"/>
    </row>
    <row r="257" spans="1:7" ht="13.5" customHeight="1">
      <c r="A257" s="179">
        <v>8</v>
      </c>
      <c r="B257" s="180" t="s">
        <v>497</v>
      </c>
      <c r="C257" s="181" t="s">
        <v>498</v>
      </c>
      <c r="D257" s="182">
        <v>519246</v>
      </c>
      <c r="E257" s="177"/>
      <c r="F257" s="178">
        <f t="shared" si="23"/>
        <v>519246</v>
      </c>
      <c r="G257" s="2"/>
    </row>
    <row r="258" spans="1:7" ht="13.5" customHeight="1">
      <c r="A258" s="179">
        <v>9</v>
      </c>
      <c r="B258" s="180" t="s">
        <v>499</v>
      </c>
      <c r="C258" s="181" t="s">
        <v>500</v>
      </c>
      <c r="D258" s="182">
        <v>490326</v>
      </c>
      <c r="E258" s="177"/>
      <c r="F258" s="178">
        <f t="shared" si="23"/>
        <v>490326</v>
      </c>
      <c r="G258" s="2"/>
    </row>
    <row r="259" spans="1:7" ht="13.5" customHeight="1">
      <c r="A259" s="183">
        <v>10</v>
      </c>
      <c r="B259" s="180" t="s">
        <v>501</v>
      </c>
      <c r="C259" s="181" t="s">
        <v>502</v>
      </c>
      <c r="D259" s="182">
        <v>471076</v>
      </c>
      <c r="E259" s="177"/>
      <c r="F259" s="178">
        <f t="shared" si="23"/>
        <v>471076</v>
      </c>
      <c r="G259" s="2"/>
    </row>
    <row r="260" spans="1:7" ht="13.5" customHeight="1">
      <c r="A260" s="489" t="s">
        <v>370</v>
      </c>
      <c r="B260" s="456"/>
      <c r="C260" s="453"/>
      <c r="D260" s="184">
        <v>7491902</v>
      </c>
      <c r="E260" s="177"/>
      <c r="F260" s="178">
        <f t="shared" si="23"/>
        <v>7491902</v>
      </c>
      <c r="G260" s="2"/>
    </row>
    <row r="261" spans="1:7" ht="13.5" customHeight="1">
      <c r="A261" s="492" t="s">
        <v>371</v>
      </c>
      <c r="B261" s="456"/>
      <c r="C261" s="453"/>
      <c r="D261" s="171">
        <f>SUM(D250:D260)</f>
        <v>13052861</v>
      </c>
      <c r="E261" s="172"/>
      <c r="F261" s="171">
        <f>SUM(F250:F260)</f>
        <v>13052861</v>
      </c>
      <c r="G261" s="2"/>
    </row>
    <row r="262" spans="1:7" ht="13.5" customHeight="1">
      <c r="A262" s="185"/>
      <c r="B262" s="185"/>
      <c r="C262" s="185"/>
      <c r="D262" s="185"/>
      <c r="E262" s="185"/>
      <c r="F262" s="185"/>
      <c r="G262" s="2"/>
    </row>
    <row r="263" spans="1:7" ht="13.5" customHeight="1">
      <c r="A263" s="488" t="s">
        <v>374</v>
      </c>
      <c r="B263" s="453"/>
      <c r="C263" s="185"/>
      <c r="D263" s="185"/>
      <c r="E263" s="185"/>
      <c r="F263" s="185"/>
      <c r="G263" s="2"/>
    </row>
    <row r="264" spans="1:7" ht="13.5" customHeight="1">
      <c r="A264" s="490">
        <v>44</v>
      </c>
      <c r="B264" s="453"/>
      <c r="C264" s="185"/>
      <c r="D264" s="185"/>
      <c r="E264" s="185"/>
      <c r="F264" s="185"/>
      <c r="G264" s="2"/>
    </row>
    <row r="265" spans="1:7" ht="13.5" customHeight="1">
      <c r="A265" s="11"/>
      <c r="B265" s="2"/>
      <c r="C265" s="2"/>
      <c r="D265" s="2"/>
      <c r="E265" s="2"/>
      <c r="F265" s="2"/>
      <c r="G265" s="2"/>
    </row>
    <row r="266" spans="1:7" ht="13.5" customHeight="1">
      <c r="A266" s="11" t="s">
        <v>503</v>
      </c>
      <c r="B266" s="2"/>
      <c r="C266" s="2"/>
      <c r="D266" s="2"/>
      <c r="E266" s="2"/>
      <c r="F266" s="2"/>
      <c r="G266" s="2"/>
    </row>
    <row r="267" spans="1:7" ht="13.5" customHeight="1">
      <c r="A267" s="12"/>
      <c r="B267" s="2"/>
      <c r="C267" s="2"/>
      <c r="D267" s="2"/>
      <c r="E267" s="2"/>
      <c r="F267" s="2"/>
      <c r="G267" s="2"/>
    </row>
    <row r="268" spans="1:7" ht="13.5" customHeight="1">
      <c r="A268" s="465" t="s">
        <v>72</v>
      </c>
      <c r="B268" s="453"/>
      <c r="C268" s="2"/>
      <c r="D268" s="2"/>
      <c r="E268" s="2"/>
      <c r="F268" s="2"/>
      <c r="G268" s="2"/>
    </row>
    <row r="269" spans="1:7" ht="16.5" customHeight="1">
      <c r="A269" s="125"/>
      <c r="B269" s="125"/>
      <c r="C269" s="125"/>
      <c r="D269" s="2"/>
      <c r="E269" s="2"/>
      <c r="F269" s="2"/>
      <c r="G269" s="2"/>
    </row>
    <row r="270" spans="1:7" ht="13.5" customHeight="1">
      <c r="A270" s="11" t="s">
        <v>504</v>
      </c>
      <c r="B270" s="2"/>
      <c r="C270" s="2"/>
      <c r="D270" s="2"/>
      <c r="E270" s="2"/>
      <c r="F270" s="2"/>
      <c r="G270" s="2"/>
    </row>
    <row r="271" spans="1:7" ht="13.5" customHeight="1">
      <c r="A271" s="12"/>
      <c r="B271" s="2"/>
      <c r="C271" s="2"/>
      <c r="D271" s="2"/>
      <c r="E271" s="2"/>
      <c r="F271" s="2"/>
      <c r="G271" s="2"/>
    </row>
    <row r="272" spans="1:7" ht="13.5" customHeight="1">
      <c r="A272" s="465" t="s">
        <v>72</v>
      </c>
      <c r="B272" s="453"/>
      <c r="C272" s="125"/>
      <c r="D272" s="2"/>
      <c r="E272" s="2"/>
      <c r="F272" s="2"/>
      <c r="G272" s="2"/>
    </row>
  </sheetData>
  <mergeCells count="138">
    <mergeCell ref="A96:C96"/>
    <mergeCell ref="A98:E98"/>
    <mergeCell ref="A99:E99"/>
    <mergeCell ref="A101:B101"/>
    <mergeCell ref="A102:B102"/>
    <mergeCell ref="A104:C104"/>
    <mergeCell ref="A106:F106"/>
    <mergeCell ref="A107:A108"/>
    <mergeCell ref="B107:B108"/>
    <mergeCell ref="C107:C108"/>
    <mergeCell ref="D107:D108"/>
    <mergeCell ref="E107:E108"/>
    <mergeCell ref="F107:F108"/>
    <mergeCell ref="A110:C110"/>
    <mergeCell ref="A1:B1"/>
    <mergeCell ref="A17:B17"/>
    <mergeCell ref="A21:A22"/>
    <mergeCell ref="B21:D21"/>
    <mergeCell ref="E21:G21"/>
    <mergeCell ref="A32:C32"/>
    <mergeCell ref="A34:F34"/>
    <mergeCell ref="A35:A36"/>
    <mergeCell ref="B35:B36"/>
    <mergeCell ref="C35:C36"/>
    <mergeCell ref="D35:D36"/>
    <mergeCell ref="E35:E36"/>
    <mergeCell ref="F35:F36"/>
    <mergeCell ref="A47:C47"/>
    <mergeCell ref="A48:C48"/>
    <mergeCell ref="A50:E50"/>
    <mergeCell ref="A51:E51"/>
    <mergeCell ref="A54:B54"/>
    <mergeCell ref="A55:B55"/>
    <mergeCell ref="A57:C57"/>
    <mergeCell ref="A59:F59"/>
    <mergeCell ref="A60:A61"/>
    <mergeCell ref="B60:B61"/>
    <mergeCell ref="C60:C61"/>
    <mergeCell ref="D60:D61"/>
    <mergeCell ref="E60:E61"/>
    <mergeCell ref="F60:F61"/>
    <mergeCell ref="A72:C72"/>
    <mergeCell ref="A73:C73"/>
    <mergeCell ref="A75:E75"/>
    <mergeCell ref="A76:E76"/>
    <mergeCell ref="A77:B77"/>
    <mergeCell ref="A78:B78"/>
    <mergeCell ref="A80:C80"/>
    <mergeCell ref="A82:F82"/>
    <mergeCell ref="A83:A84"/>
    <mergeCell ref="B83:B84"/>
    <mergeCell ref="C83:C84"/>
    <mergeCell ref="D83:D84"/>
    <mergeCell ref="E83:E84"/>
    <mergeCell ref="F83:F84"/>
    <mergeCell ref="A95:C95"/>
    <mergeCell ref="A111:C111"/>
    <mergeCell ref="A113:E113"/>
    <mergeCell ref="A114:E114"/>
    <mergeCell ref="A116:B116"/>
    <mergeCell ref="A117:B117"/>
    <mergeCell ref="B121:D121"/>
    <mergeCell ref="E121:G121"/>
    <mergeCell ref="A205:F205"/>
    <mergeCell ref="A121:A122"/>
    <mergeCell ref="A128:B128"/>
    <mergeCell ref="A130:F130"/>
    <mergeCell ref="B148:B149"/>
    <mergeCell ref="C148:C149"/>
    <mergeCell ref="A159:C159"/>
    <mergeCell ref="A160:C160"/>
    <mergeCell ref="A162:B162"/>
    <mergeCell ref="A163:B163"/>
    <mergeCell ref="A167:F167"/>
    <mergeCell ref="A165:B165"/>
    <mergeCell ref="A168:A169"/>
    <mergeCell ref="B168:B169"/>
    <mergeCell ref="C168:C169"/>
    <mergeCell ref="D168:D169"/>
    <mergeCell ref="A206:A207"/>
    <mergeCell ref="B206:B207"/>
    <mergeCell ref="C206:C207"/>
    <mergeCell ref="D206:D207"/>
    <mergeCell ref="E206:E207"/>
    <mergeCell ref="F206:F207"/>
    <mergeCell ref="E227:E228"/>
    <mergeCell ref="F227:F228"/>
    <mergeCell ref="A218:C218"/>
    <mergeCell ref="A219:C219"/>
    <mergeCell ref="A221:B221"/>
    <mergeCell ref="A222:B222"/>
    <mergeCell ref="A226:F226"/>
    <mergeCell ref="A227:A228"/>
    <mergeCell ref="B227:B228"/>
    <mergeCell ref="C227:C228"/>
    <mergeCell ref="D227:D228"/>
    <mergeCell ref="A239:C239"/>
    <mergeCell ref="A240:C240"/>
    <mergeCell ref="A242:B242"/>
    <mergeCell ref="A243:B243"/>
    <mergeCell ref="A247:F247"/>
    <mergeCell ref="A261:C261"/>
    <mergeCell ref="A263:B263"/>
    <mergeCell ref="A264:B264"/>
    <mergeCell ref="A268:B268"/>
    <mergeCell ref="A272:B272"/>
    <mergeCell ref="A248:A249"/>
    <mergeCell ref="B248:B249"/>
    <mergeCell ref="C248:C249"/>
    <mergeCell ref="D248:D249"/>
    <mergeCell ref="E248:E249"/>
    <mergeCell ref="F248:F249"/>
    <mergeCell ref="A260:C260"/>
    <mergeCell ref="E131:E132"/>
    <mergeCell ref="F131:F132"/>
    <mergeCell ref="A131:A132"/>
    <mergeCell ref="B131:B132"/>
    <mergeCell ref="C131:C132"/>
    <mergeCell ref="D131:D132"/>
    <mergeCell ref="D148:D149"/>
    <mergeCell ref="E148:E149"/>
    <mergeCell ref="A139:C139"/>
    <mergeCell ref="A140:C140"/>
    <mergeCell ref="A142:B142"/>
    <mergeCell ref="A143:B143"/>
    <mergeCell ref="A145:B145"/>
    <mergeCell ref="A147:F147"/>
    <mergeCell ref="A148:A149"/>
    <mergeCell ref="F148:F149"/>
    <mergeCell ref="E168:E169"/>
    <mergeCell ref="F168:F169"/>
    <mergeCell ref="A174:C174"/>
    <mergeCell ref="A175:C175"/>
    <mergeCell ref="A177:B177"/>
    <mergeCell ref="A178:B178"/>
    <mergeCell ref="A194:A195"/>
    <mergeCell ref="B194:D194"/>
    <mergeCell ref="E194:G194"/>
  </mergeCells>
  <pageMargins left="0.25" right="0.25" top="0.75" bottom="0.75"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41</vt:i4>
      </vt:variant>
    </vt:vector>
  </HeadingPairs>
  <TitlesOfParts>
    <vt:vector size="41" baseType="lpstr">
      <vt:lpstr>Nota 1</vt:lpstr>
      <vt:lpstr>Nota 2</vt:lpstr>
      <vt:lpstr>Nota 3</vt:lpstr>
      <vt:lpstr>Nota 4</vt:lpstr>
      <vt:lpstr>Nota 5</vt:lpstr>
      <vt:lpstr>Nota 6</vt:lpstr>
      <vt:lpstr>Nota 7</vt:lpstr>
      <vt:lpstr>Nota 8</vt:lpstr>
      <vt:lpstr>Nota 9</vt:lpstr>
      <vt:lpstr>Nota 10</vt:lpstr>
      <vt:lpstr>Nota 11</vt:lpstr>
      <vt:lpstr>Nota 12</vt:lpstr>
      <vt:lpstr>Nota 13</vt:lpstr>
      <vt:lpstr>Nota 14</vt:lpstr>
      <vt:lpstr>Nota 15</vt:lpstr>
      <vt:lpstr>Nota 16</vt:lpstr>
      <vt:lpstr>Nota 17</vt:lpstr>
      <vt:lpstr>Nota 18</vt:lpstr>
      <vt:lpstr>Nota 19</vt:lpstr>
      <vt:lpstr>Nota 20</vt:lpstr>
      <vt:lpstr>Nota 21</vt:lpstr>
      <vt:lpstr>Nota 22</vt:lpstr>
      <vt:lpstr>Nota 23</vt:lpstr>
      <vt:lpstr>Nota 24</vt:lpstr>
      <vt:lpstr>Nota 25</vt:lpstr>
      <vt:lpstr>Nota 26</vt:lpstr>
      <vt:lpstr>Nota 27</vt:lpstr>
      <vt:lpstr>Nota 28</vt:lpstr>
      <vt:lpstr>Nota 29</vt:lpstr>
      <vt:lpstr>Nota 30</vt:lpstr>
      <vt:lpstr>Nota 31</vt:lpstr>
      <vt:lpstr>Nota 32</vt:lpstr>
      <vt:lpstr>Nota 33</vt:lpstr>
      <vt:lpstr>Nota 34</vt:lpstr>
      <vt:lpstr>Nota 35</vt:lpstr>
      <vt:lpstr>Nota 36</vt:lpstr>
      <vt:lpstr>Nota 37</vt:lpstr>
      <vt:lpstr>Nota 38</vt:lpstr>
      <vt:lpstr>Nota 39</vt:lpstr>
      <vt:lpstr>Nota 40</vt:lpstr>
      <vt:lpstr>Nota 41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JEANINE GALLYA MADARIAGA</dc:creator>
  <cp:lastModifiedBy>Andres Bustamante Perez</cp:lastModifiedBy>
  <dcterms:created xsi:type="dcterms:W3CDTF">2019-03-13T18:55:36Z</dcterms:created>
  <dcterms:modified xsi:type="dcterms:W3CDTF">2025-07-07T16:43:07Z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